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90" windowWidth="28530" windowHeight="10245"/>
  </bookViews>
  <sheets>
    <sheet name="Rekapitulace stavby" sheetId="1" r:id="rId1"/>
    <sheet name="01 - Komunikace" sheetId="2" r:id="rId2"/>
    <sheet name="02 - Oprava parkoviště" sheetId="3" r:id="rId3"/>
    <sheet name="03 - Veřejné osvětlení" sheetId="4" r:id="rId4"/>
    <sheet name="04 - Vedlejší a ostatní n..." sheetId="5" r:id="rId5"/>
    <sheet name="Pokyny pro vyplnění" sheetId="6" r:id="rId6"/>
  </sheets>
  <definedNames>
    <definedName name="_xlnm._FilterDatabase" localSheetId="1" hidden="1">'01 - Komunikace'!$C$85:$K$247</definedName>
    <definedName name="_xlnm._FilterDatabase" localSheetId="2" hidden="1">'02 - Oprava parkoviště'!$C$84:$K$196</definedName>
    <definedName name="_xlnm._FilterDatabase" localSheetId="3" hidden="1">'03 - Veřejné osvětlení'!$C$89:$K$251</definedName>
    <definedName name="_xlnm._FilterDatabase" localSheetId="4" hidden="1">'04 - Vedlejší a ostatní n...'!$C$79:$K$83</definedName>
    <definedName name="_xlnm.Print_Titles" localSheetId="1">'01 - Komunikace'!$85:$85</definedName>
    <definedName name="_xlnm.Print_Titles" localSheetId="2">'02 - Oprava parkoviště'!$84:$84</definedName>
    <definedName name="_xlnm.Print_Titles" localSheetId="3">'03 - Veřejné osvětlení'!$89:$89</definedName>
    <definedName name="_xlnm.Print_Titles" localSheetId="4">'04 - Vedlejší a ostatní n...'!$79:$79</definedName>
    <definedName name="_xlnm.Print_Titles" localSheetId="0">'Rekapitulace stavby'!$52:$52</definedName>
    <definedName name="_xlnm.Print_Area" localSheetId="1">'01 - Komunikace'!$C$4:$J$39,'01 - Komunikace'!$C$45:$J$67,'01 - Komunikace'!$C$73:$K$247</definedName>
    <definedName name="_xlnm.Print_Area" localSheetId="2">'02 - Oprava parkoviště'!$C$4:$J$39,'02 - Oprava parkoviště'!$C$45:$J$66,'02 - Oprava parkoviště'!$C$72:$K$196</definedName>
    <definedName name="_xlnm.Print_Area" localSheetId="3">'03 - Veřejné osvětlení'!$C$4:$J$39,'03 - Veřejné osvětlení'!$C$45:$J$71,'03 - Veřejné osvětlení'!$C$77:$K$251</definedName>
    <definedName name="_xlnm.Print_Area" localSheetId="4">'04 - Vedlejší a ostatní n...'!$C$4:$J$39,'04 - Vedlejší a ostatní n...'!$C$45:$J$61,'04 - Vedlejší a ostatní n...'!$C$67:$K$83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24519"/>
</workbook>
</file>

<file path=xl/calcChain.xml><?xml version="1.0" encoding="utf-8"?>
<calcChain xmlns="http://schemas.openxmlformats.org/spreadsheetml/2006/main">
  <c r="J37" i="5"/>
  <c r="J36"/>
  <c r="AY58" i="1" s="1"/>
  <c r="J35" i="5"/>
  <c r="AX58" i="1"/>
  <c r="BI82" i="5"/>
  <c r="BH82"/>
  <c r="BG82"/>
  <c r="BF82"/>
  <c r="T82"/>
  <c r="T81" s="1"/>
  <c r="T80" s="1"/>
  <c r="R82"/>
  <c r="R81" s="1"/>
  <c r="R80" s="1"/>
  <c r="P82"/>
  <c r="P81"/>
  <c r="P80" s="1"/>
  <c r="AU58" i="1" s="1"/>
  <c r="J76" i="5"/>
  <c r="F74"/>
  <c r="E72"/>
  <c r="J54"/>
  <c r="F52"/>
  <c r="E50"/>
  <c r="J24"/>
  <c r="E24"/>
  <c r="J55" s="1"/>
  <c r="J23"/>
  <c r="J18"/>
  <c r="E18"/>
  <c r="F77" s="1"/>
  <c r="J17"/>
  <c r="J15"/>
  <c r="E15"/>
  <c r="F54" s="1"/>
  <c r="J14"/>
  <c r="J12"/>
  <c r="J74" s="1"/>
  <c r="E7"/>
  <c r="E70"/>
  <c r="J37" i="4"/>
  <c r="J36"/>
  <c r="AY57" i="1" s="1"/>
  <c r="J35" i="4"/>
  <c r="AX57" i="1" s="1"/>
  <c r="BI251" i="4"/>
  <c r="BH251"/>
  <c r="BG251"/>
  <c r="BF251"/>
  <c r="T251"/>
  <c r="T250" s="1"/>
  <c r="R251"/>
  <c r="R250" s="1"/>
  <c r="P251"/>
  <c r="P250" s="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6"/>
  <c r="F84"/>
  <c r="E82"/>
  <c r="J54"/>
  <c r="F52"/>
  <c r="E50"/>
  <c r="J24"/>
  <c r="E24"/>
  <c r="J55" s="1"/>
  <c r="J23"/>
  <c r="J18"/>
  <c r="E18"/>
  <c r="F87" s="1"/>
  <c r="J17"/>
  <c r="J15"/>
  <c r="E15"/>
  <c r="F86" s="1"/>
  <c r="J14"/>
  <c r="J12"/>
  <c r="J84" s="1"/>
  <c r="E7"/>
  <c r="E80"/>
  <c r="J37" i="3"/>
  <c r="J36"/>
  <c r="AY56" i="1"/>
  <c r="J35" i="3"/>
  <c r="AX56" i="1" s="1"/>
  <c r="BI194" i="3"/>
  <c r="BH194"/>
  <c r="BG194"/>
  <c r="BF194"/>
  <c r="T194"/>
  <c r="T193"/>
  <c r="R194"/>
  <c r="R193" s="1"/>
  <c r="P194"/>
  <c r="P193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J81"/>
  <c r="F79"/>
  <c r="E77"/>
  <c r="J54"/>
  <c r="F52"/>
  <c r="E50"/>
  <c r="J24"/>
  <c r="E24"/>
  <c r="J55"/>
  <c r="J23"/>
  <c r="J18"/>
  <c r="E18"/>
  <c r="F82"/>
  <c r="J17"/>
  <c r="J15"/>
  <c r="E15"/>
  <c r="F54"/>
  <c r="J14"/>
  <c r="J12"/>
  <c r="J79"/>
  <c r="E7"/>
  <c r="E75" s="1"/>
  <c r="J37" i="2"/>
  <c r="J36"/>
  <c r="AY55" i="1"/>
  <c r="J35" i="2"/>
  <c r="AX55" i="1" s="1"/>
  <c r="BI245" i="2"/>
  <c r="BH245"/>
  <c r="BG245"/>
  <c r="BF245"/>
  <c r="T245"/>
  <c r="R245"/>
  <c r="P245"/>
  <c r="BI238"/>
  <c r="BH238"/>
  <c r="BG238"/>
  <c r="BF238"/>
  <c r="T238"/>
  <c r="R238"/>
  <c r="P238"/>
  <c r="BI230"/>
  <c r="BH230"/>
  <c r="BG230"/>
  <c r="BF230"/>
  <c r="T230"/>
  <c r="R230"/>
  <c r="P230"/>
  <c r="BI226"/>
  <c r="BH226"/>
  <c r="BG226"/>
  <c r="BF226"/>
  <c r="T226"/>
  <c r="T225" s="1"/>
  <c r="R226"/>
  <c r="R225" s="1"/>
  <c r="P226"/>
  <c r="P225" s="1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J82"/>
  <c r="F80"/>
  <c r="E78"/>
  <c r="J54"/>
  <c r="F52"/>
  <c r="E50"/>
  <c r="J24"/>
  <c r="E24"/>
  <c r="J83"/>
  <c r="J23"/>
  <c r="J18"/>
  <c r="E18"/>
  <c r="F55"/>
  <c r="J17"/>
  <c r="J15"/>
  <c r="E15"/>
  <c r="F82"/>
  <c r="J14"/>
  <c r="J12"/>
  <c r="J80" s="1"/>
  <c r="E7"/>
  <c r="E76" s="1"/>
  <c r="L50" i="1"/>
  <c r="AM50"/>
  <c r="AM49"/>
  <c r="L49"/>
  <c r="AM47"/>
  <c r="L47"/>
  <c r="L45"/>
  <c r="L44"/>
  <c r="BK245" i="2"/>
  <c r="J187"/>
  <c r="J159"/>
  <c r="J120"/>
  <c r="BK217"/>
  <c r="J178"/>
  <c r="BK144"/>
  <c r="BK101"/>
  <c r="J221"/>
  <c r="J194"/>
  <c r="BK135"/>
  <c r="J152"/>
  <c r="J109"/>
  <c r="BK194" i="3"/>
  <c r="BK179"/>
  <c r="J167"/>
  <c r="J159"/>
  <c r="J142"/>
  <c r="BK126"/>
  <c r="J107"/>
  <c r="J175"/>
  <c r="BK159"/>
  <c r="J145"/>
  <c r="J133"/>
  <c r="J116"/>
  <c r="J96"/>
  <c r="BK107"/>
  <c r="BK248" i="4"/>
  <c r="BK242"/>
  <c r="BK234"/>
  <c r="J230"/>
  <c r="BK219"/>
  <c r="J212"/>
  <c r="BK203"/>
  <c r="J197"/>
  <c r="J190"/>
  <c r="BK183"/>
  <c r="BK171"/>
  <c r="J159"/>
  <c r="J155"/>
  <c r="J150"/>
  <c r="BK142"/>
  <c r="BK134"/>
  <c r="J126"/>
  <c r="BK116"/>
  <c r="J112"/>
  <c r="J109"/>
  <c r="BK101"/>
  <c r="BK94"/>
  <c r="BK241"/>
  <c r="J236"/>
  <c r="J226"/>
  <c r="BK214"/>
  <c r="J207"/>
  <c r="J203"/>
  <c r="J194"/>
  <c r="BK191"/>
  <c r="BK185"/>
  <c r="J181"/>
  <c r="J170"/>
  <c r="J163"/>
  <c r="J152"/>
  <c r="J147"/>
  <c r="J140"/>
  <c r="BK136"/>
  <c r="J128"/>
  <c r="J124"/>
  <c r="BK111"/>
  <c r="J103"/>
  <c r="J98"/>
  <c r="BK251"/>
  <c r="BK245"/>
  <c r="J238"/>
  <c r="J225"/>
  <c r="BK216"/>
  <c r="J211"/>
  <c r="BK196"/>
  <c r="J184"/>
  <c r="J177"/>
  <c r="J174"/>
  <c r="BK162"/>
  <c r="BK155"/>
  <c r="J149"/>
  <c r="BK145"/>
  <c r="BK140"/>
  <c r="BK124"/>
  <c r="BK120"/>
  <c r="J106"/>
  <c r="BK99"/>
  <c r="J240"/>
  <c r="BK230"/>
  <c r="BK224"/>
  <c r="J218"/>
  <c r="BK206"/>
  <c r="BK201"/>
  <c r="BK192"/>
  <c r="J185"/>
  <c r="J175"/>
  <c r="BK160"/>
  <c r="BK138"/>
  <c r="BK132"/>
  <c r="J125"/>
  <c r="J119"/>
  <c r="BK107"/>
  <c r="BK93"/>
  <c r="F35" i="5"/>
  <c r="BB58" i="1"/>
  <c r="J198" i="2"/>
  <c r="J150"/>
  <c r="BK230"/>
  <c r="BK187"/>
  <c r="J123"/>
  <c r="J95"/>
  <c r="J191"/>
  <c r="J144"/>
  <c r="BK141"/>
  <c r="J209"/>
  <c r="BK170"/>
  <c r="J131"/>
  <c r="BK221"/>
  <c r="BK191"/>
  <c r="BK156"/>
  <c r="BK105"/>
  <c r="J230"/>
  <c r="J166"/>
  <c r="BK182"/>
  <c r="J117"/>
  <c r="BK89"/>
  <c r="J187" i="3"/>
  <c r="BK175"/>
  <c r="BK153"/>
  <c r="BK139"/>
  <c r="BK122"/>
  <c r="BK103"/>
  <c r="BK88"/>
  <c r="J163"/>
  <c r="J149"/>
  <c r="J126"/>
  <c r="J113"/>
  <c r="BK91"/>
  <c r="J119"/>
  <c r="J91"/>
  <c r="BK243" i="4"/>
  <c r="J235"/>
  <c r="BK223"/>
  <c r="BK217"/>
  <c r="BK208"/>
  <c r="J200"/>
  <c r="BK194"/>
  <c r="BK188"/>
  <c r="BK177"/>
  <c r="BK168"/>
  <c r="J165"/>
  <c r="J157"/>
  <c r="BK153"/>
  <c r="BK147"/>
  <c r="J135"/>
  <c r="BK128"/>
  <c r="J117"/>
  <c r="BK110"/>
  <c r="BK103"/>
  <c r="BK95"/>
  <c r="BK244"/>
  <c r="J237"/>
  <c r="J228"/>
  <c r="J222"/>
  <c r="J210"/>
  <c r="J206"/>
  <c r="BK197"/>
  <c r="BK189"/>
  <c r="BK184"/>
  <c r="J180"/>
  <c r="J168"/>
  <c r="J162"/>
  <c r="J151"/>
  <c r="J145"/>
  <c r="J138"/>
  <c r="J132"/>
  <c r="J120"/>
  <c r="J108"/>
  <c r="BK104"/>
  <c r="J99"/>
  <c r="J93"/>
  <c r="J248"/>
  <c r="BK240"/>
  <c r="BK226"/>
  <c r="BK220"/>
  <c r="BK207"/>
  <c r="BK186"/>
  <c r="BK178"/>
  <c r="J167"/>
  <c r="BK159"/>
  <c r="BK154"/>
  <c r="J142"/>
  <c r="BK130"/>
  <c r="BK122"/>
  <c r="BK115"/>
  <c r="J102"/>
  <c r="J95"/>
  <c r="BK237"/>
  <c r="BK229"/>
  <c r="J220"/>
  <c r="BK213"/>
  <c r="J204"/>
  <c r="BK198"/>
  <c r="BK190"/>
  <c r="J171"/>
  <c r="J143"/>
  <c r="BK133"/>
  <c r="BK126"/>
  <c r="J121"/>
  <c r="BK109"/>
  <c r="J97"/>
  <c r="F37" i="5"/>
  <c r="BD58" i="1"/>
  <c r="J213" i="2"/>
  <c r="J173"/>
  <c r="J105"/>
  <c r="BK198"/>
  <c r="BK152"/>
  <c r="J89"/>
  <c r="J170"/>
  <c r="BK131"/>
  <c r="J135"/>
  <c r="BK238"/>
  <c r="BK194"/>
  <c r="BK166"/>
  <c r="J226"/>
  <c r="BK200"/>
  <c r="BK159"/>
  <c r="J114"/>
  <c r="J238"/>
  <c r="BK206"/>
  <c r="J138"/>
  <c r="J156"/>
  <c r="BK114"/>
  <c r="BK187" i="3"/>
  <c r="J179"/>
  <c r="BK163"/>
  <c r="BK145"/>
  <c r="BK133"/>
  <c r="J110"/>
  <c r="BK96"/>
  <c r="BK167"/>
  <c r="J153"/>
  <c r="J139"/>
  <c r="J122"/>
  <c r="BK110"/>
  <c r="J183"/>
  <c r="J99"/>
  <c r="J246" i="4"/>
  <c r="BK239"/>
  <c r="J232"/>
  <c r="J229"/>
  <c r="BK218"/>
  <c r="J209"/>
  <c r="BK202"/>
  <c r="J198"/>
  <c r="J191"/>
  <c r="J187"/>
  <c r="BK176"/>
  <c r="BK167"/>
  <c r="J156"/>
  <c r="BK151"/>
  <c r="BK148"/>
  <c r="J139"/>
  <c r="J133"/>
  <c r="BK118"/>
  <c r="BK113"/>
  <c r="BK108"/>
  <c r="BK96"/>
  <c r="J245"/>
  <c r="BK233"/>
  <c r="BK227"/>
  <c r="BK211"/>
  <c r="J208"/>
  <c r="BK204"/>
  <c r="J196"/>
  <c r="J186"/>
  <c r="J182"/>
  <c r="BK174"/>
  <c r="J164"/>
  <c r="J153"/>
  <c r="BK146"/>
  <c r="BK139"/>
  <c r="BK131"/>
  <c r="BK125"/>
  <c r="J116"/>
  <c r="J107"/>
  <c r="BK102"/>
  <c r="J94"/>
  <c r="BK249"/>
  <c r="J242"/>
  <c r="BK231"/>
  <c r="J224"/>
  <c r="J213"/>
  <c r="J201"/>
  <c r="BK181"/>
  <c r="BK175"/>
  <c r="BK164"/>
  <c r="BK157"/>
  <c r="BK152"/>
  <c r="BK143"/>
  <c r="J131"/>
  <c r="BK123"/>
  <c r="J118"/>
  <c r="BK105"/>
  <c r="J96"/>
  <c r="BK235"/>
  <c r="J233"/>
  <c r="BK225"/>
  <c r="J217"/>
  <c r="BK205"/>
  <c r="BK195"/>
  <c r="BK182"/>
  <c r="BK163"/>
  <c r="J158"/>
  <c r="J136"/>
  <c r="J127"/>
  <c r="J122"/>
  <c r="J110"/>
  <c r="BK100"/>
  <c r="BK82" i="5"/>
  <c r="F34"/>
  <c r="BA58" i="1" s="1"/>
  <c r="J200" i="2"/>
  <c r="J163"/>
  <c r="BK123"/>
  <c r="J206"/>
  <c r="J176"/>
  <c r="BK109"/>
  <c r="J203"/>
  <c r="BK150"/>
  <c r="BK117"/>
  <c r="J217"/>
  <c r="BK178"/>
  <c r="BK138"/>
  <c r="BK95"/>
  <c r="BK203"/>
  <c r="BK173"/>
  <c r="J141"/>
  <c r="J245"/>
  <c r="BK209"/>
  <c r="J147"/>
  <c r="J127"/>
  <c r="BK127"/>
  <c r="J101"/>
  <c r="J194" i="3"/>
  <c r="BK183"/>
  <c r="J171"/>
  <c r="J156"/>
  <c r="BK149"/>
  <c r="J129"/>
  <c r="BK116"/>
  <c r="BK99"/>
  <c r="BK171"/>
  <c r="BK156"/>
  <c r="BK142"/>
  <c r="BK129"/>
  <c r="BK119"/>
  <c r="J103"/>
  <c r="J88"/>
  <c r="BK113"/>
  <c r="J249" i="4"/>
  <c r="J244"/>
  <c r="BK236"/>
  <c r="J231"/>
  <c r="BK222"/>
  <c r="J216"/>
  <c r="J205"/>
  <c r="BK199"/>
  <c r="J195"/>
  <c r="J189"/>
  <c r="J178"/>
  <c r="BK170"/>
  <c r="J166"/>
  <c r="BK158"/>
  <c r="J154"/>
  <c r="BK149"/>
  <c r="BK144"/>
  <c r="BK141"/>
  <c r="J129"/>
  <c r="BK119"/>
  <c r="J115"/>
  <c r="J111"/>
  <c r="J104"/>
  <c r="J100"/>
  <c r="BK246"/>
  <c r="BK238"/>
  <c r="BK232"/>
  <c r="J223"/>
  <c r="BK221"/>
  <c r="BK209"/>
  <c r="BK200"/>
  <c r="J192"/>
  <c r="J188"/>
  <c r="J183"/>
  <c r="BK179"/>
  <c r="BK165"/>
  <c r="J160"/>
  <c r="J148"/>
  <c r="J144"/>
  <c r="BK135"/>
  <c r="BK127"/>
  <c r="BK117"/>
  <c r="J105"/>
  <c r="J101"/>
  <c r="BK97"/>
  <c r="J251"/>
  <c r="J243"/>
  <c r="J239"/>
  <c r="J227"/>
  <c r="J214"/>
  <c r="BK210"/>
  <c r="J199"/>
  <c r="BK180"/>
  <c r="J176"/>
  <c r="BK166"/>
  <c r="J161"/>
  <c r="BK156"/>
  <c r="J146"/>
  <c r="J141"/>
  <c r="BK129"/>
  <c r="BK121"/>
  <c r="BK112"/>
  <c r="BK98"/>
  <c r="J241"/>
  <c r="J234"/>
  <c r="BK228"/>
  <c r="J221"/>
  <c r="J219"/>
  <c r="BK212"/>
  <c r="J202"/>
  <c r="BK187"/>
  <c r="J179"/>
  <c r="BK161"/>
  <c r="BK150"/>
  <c r="J134"/>
  <c r="J130"/>
  <c r="J123"/>
  <c r="J113"/>
  <c r="BK106"/>
  <c r="J82" i="5"/>
  <c r="F36"/>
  <c r="BC58" i="1" s="1"/>
  <c r="BK226" i="2"/>
  <c r="J182"/>
  <c r="BK147"/>
  <c r="BK213"/>
  <c r="BK163"/>
  <c r="BK120"/>
  <c r="AS54" i="1"/>
  <c r="BK176" i="2"/>
  <c r="P88" l="1"/>
  <c r="T88"/>
  <c r="P113"/>
  <c r="T113"/>
  <c r="P197"/>
  <c r="T197"/>
  <c r="P205"/>
  <c r="T205"/>
  <c r="P229"/>
  <c r="R229"/>
  <c r="BK87" i="3"/>
  <c r="J87" s="1"/>
  <c r="J61" s="1"/>
  <c r="R87"/>
  <c r="BK95"/>
  <c r="J95" s="1"/>
  <c r="J62" s="1"/>
  <c r="R95"/>
  <c r="BK138"/>
  <c r="J138" s="1"/>
  <c r="J63" s="1"/>
  <c r="R138"/>
  <c r="BK162"/>
  <c r="J162" s="1"/>
  <c r="J64" s="1"/>
  <c r="T162"/>
  <c r="BK92" i="4"/>
  <c r="J92" s="1"/>
  <c r="J61" s="1"/>
  <c r="T92"/>
  <c r="P114"/>
  <c r="T114"/>
  <c r="P137"/>
  <c r="R137"/>
  <c r="P169"/>
  <c r="T169"/>
  <c r="BK173"/>
  <c r="J173" s="1"/>
  <c r="J66" s="1"/>
  <c r="T173"/>
  <c r="P193"/>
  <c r="T193"/>
  <c r="P215"/>
  <c r="R215"/>
  <c r="P247"/>
  <c r="R247"/>
  <c r="BK88" i="2"/>
  <c r="J88" s="1"/>
  <c r="J61" s="1"/>
  <c r="R88"/>
  <c r="BK113"/>
  <c r="R113"/>
  <c r="BK197"/>
  <c r="J197" s="1"/>
  <c r="J63" s="1"/>
  <c r="R197"/>
  <c r="BK205"/>
  <c r="J205" s="1"/>
  <c r="J64" s="1"/>
  <c r="R205"/>
  <c r="BK229"/>
  <c r="J229" s="1"/>
  <c r="J66" s="1"/>
  <c r="T229"/>
  <c r="P87" i="3"/>
  <c r="T87"/>
  <c r="P95"/>
  <c r="T95"/>
  <c r="P138"/>
  <c r="T138"/>
  <c r="P162"/>
  <c r="R162"/>
  <c r="P92" i="4"/>
  <c r="P91" s="1"/>
  <c r="R92"/>
  <c r="BK114"/>
  <c r="J114"/>
  <c r="J62" s="1"/>
  <c r="R114"/>
  <c r="BK137"/>
  <c r="J137"/>
  <c r="J63" s="1"/>
  <c r="T137"/>
  <c r="BK169"/>
  <c r="J169"/>
  <c r="J64" s="1"/>
  <c r="R169"/>
  <c r="P173"/>
  <c r="P172"/>
  <c r="R173"/>
  <c r="BK193"/>
  <c r="J193" s="1"/>
  <c r="J67" s="1"/>
  <c r="R193"/>
  <c r="BK215"/>
  <c r="J215" s="1"/>
  <c r="J68" s="1"/>
  <c r="T215"/>
  <c r="BK247"/>
  <c r="J247" s="1"/>
  <c r="J69" s="1"/>
  <c r="T247"/>
  <c r="BK250"/>
  <c r="J250" s="1"/>
  <c r="J70" s="1"/>
  <c r="BK225" i="2"/>
  <c r="J225" s="1"/>
  <c r="J65" s="1"/>
  <c r="BK193" i="3"/>
  <c r="J193" s="1"/>
  <c r="J65" s="1"/>
  <c r="BK81" i="5"/>
  <c r="J81"/>
  <c r="J60" s="1"/>
  <c r="J52"/>
  <c r="J77"/>
  <c r="BK91" i="4"/>
  <c r="J91" s="1"/>
  <c r="J60" s="1"/>
  <c r="E48" i="5"/>
  <c r="BE82"/>
  <c r="F55"/>
  <c r="F76"/>
  <c r="E48" i="4"/>
  <c r="F54"/>
  <c r="BE96"/>
  <c r="BE98"/>
  <c r="BE99"/>
  <c r="BE101"/>
  <c r="BE111"/>
  <c r="BE115"/>
  <c r="BE118"/>
  <c r="BE119"/>
  <c r="BE120"/>
  <c r="BE128"/>
  <c r="BE139"/>
  <c r="BE140"/>
  <c r="BE141"/>
  <c r="BE144"/>
  <c r="BE146"/>
  <c r="BE148"/>
  <c r="BE149"/>
  <c r="BE151"/>
  <c r="BE152"/>
  <c r="BE155"/>
  <c r="BE164"/>
  <c r="BE165"/>
  <c r="BE167"/>
  <c r="BE177"/>
  <c r="BE180"/>
  <c r="BE183"/>
  <c r="BE188"/>
  <c r="BE196"/>
  <c r="BE199"/>
  <c r="BE207"/>
  <c r="BE210"/>
  <c r="BE214"/>
  <c r="BE222"/>
  <c r="BE238"/>
  <c r="BE240"/>
  <c r="BE241"/>
  <c r="BE242"/>
  <c r="BE243"/>
  <c r="BE244"/>
  <c r="BE245"/>
  <c r="BE246"/>
  <c r="BE248"/>
  <c r="F55"/>
  <c r="J87"/>
  <c r="BE93"/>
  <c r="BE94"/>
  <c r="BE100"/>
  <c r="BE103"/>
  <c r="BE107"/>
  <c r="BE108"/>
  <c r="BE110"/>
  <c r="BE113"/>
  <c r="BE116"/>
  <c r="BE117"/>
  <c r="BE125"/>
  <c r="BE126"/>
  <c r="BE134"/>
  <c r="BE136"/>
  <c r="BE138"/>
  <c r="BE147"/>
  <c r="BE150"/>
  <c r="BE168"/>
  <c r="BE170"/>
  <c r="BE187"/>
  <c r="BE189"/>
  <c r="BE190"/>
  <c r="BE192"/>
  <c r="BE202"/>
  <c r="BE203"/>
  <c r="BE205"/>
  <c r="BE208"/>
  <c r="BE213"/>
  <c r="BE217"/>
  <c r="BE221"/>
  <c r="BE229"/>
  <c r="BE232"/>
  <c r="BE233"/>
  <c r="BE235"/>
  <c r="BE236"/>
  <c r="BE251"/>
  <c r="J52"/>
  <c r="BE109"/>
  <c r="BE112"/>
  <c r="BE122"/>
  <c r="BE132"/>
  <c r="BE133"/>
  <c r="BE142"/>
  <c r="BE153"/>
  <c r="BE154"/>
  <c r="BE156"/>
  <c r="BE157"/>
  <c r="BE158"/>
  <c r="BE160"/>
  <c r="BE166"/>
  <c r="BE171"/>
  <c r="BE175"/>
  <c r="BE182"/>
  <c r="BE186"/>
  <c r="BE194"/>
  <c r="BE197"/>
  <c r="BE198"/>
  <c r="BE201"/>
  <c r="BE204"/>
  <c r="BE211"/>
  <c r="BE212"/>
  <c r="BE216"/>
  <c r="BE218"/>
  <c r="BE219"/>
  <c r="BE228"/>
  <c r="BE230"/>
  <c r="BE231"/>
  <c r="BE234"/>
  <c r="BE239"/>
  <c r="BE95"/>
  <c r="BE97"/>
  <c r="BE102"/>
  <c r="BE104"/>
  <c r="BE105"/>
  <c r="BE106"/>
  <c r="BE121"/>
  <c r="BE123"/>
  <c r="BE124"/>
  <c r="BE127"/>
  <c r="BE129"/>
  <c r="BE130"/>
  <c r="BE131"/>
  <c r="BE135"/>
  <c r="BE143"/>
  <c r="BE145"/>
  <c r="BE159"/>
  <c r="BE161"/>
  <c r="BE162"/>
  <c r="BE163"/>
  <c r="BE174"/>
  <c r="BE176"/>
  <c r="BE178"/>
  <c r="BE179"/>
  <c r="BE181"/>
  <c r="BE184"/>
  <c r="BE185"/>
  <c r="BE191"/>
  <c r="BE195"/>
  <c r="BE200"/>
  <c r="BE206"/>
  <c r="BE209"/>
  <c r="BE220"/>
  <c r="BE223"/>
  <c r="BE224"/>
  <c r="BE225"/>
  <c r="BE226"/>
  <c r="BE227"/>
  <c r="BE237"/>
  <c r="BE249"/>
  <c r="E48" i="3"/>
  <c r="J52"/>
  <c r="F81"/>
  <c r="BE88"/>
  <c r="BE96"/>
  <c r="BE116"/>
  <c r="BE179"/>
  <c r="J113" i="2"/>
  <c r="J62" s="1"/>
  <c r="F55" i="3"/>
  <c r="J82"/>
  <c r="BE91"/>
  <c r="BE99"/>
  <c r="BE107"/>
  <c r="BE113"/>
  <c r="BE119"/>
  <c r="BE122"/>
  <c r="BE133"/>
  <c r="BE139"/>
  <c r="BE149"/>
  <c r="BE153"/>
  <c r="BE159"/>
  <c r="BE163"/>
  <c r="BE171"/>
  <c r="BE175"/>
  <c r="BE103"/>
  <c r="BE110"/>
  <c r="BE126"/>
  <c r="BE129"/>
  <c r="BE142"/>
  <c r="BE145"/>
  <c r="BE156"/>
  <c r="BE167"/>
  <c r="BE183"/>
  <c r="BE187"/>
  <c r="BE194"/>
  <c r="E48" i="2"/>
  <c r="F54"/>
  <c r="F83"/>
  <c r="BE109"/>
  <c r="BE120"/>
  <c r="BE135"/>
  <c r="BE141"/>
  <c r="BE147"/>
  <c r="BE159"/>
  <c r="BE163"/>
  <c r="BE166"/>
  <c r="J52"/>
  <c r="BE89"/>
  <c r="BE95"/>
  <c r="BE101"/>
  <c r="BE105"/>
  <c r="BE117"/>
  <c r="BE138"/>
  <c r="BE156"/>
  <c r="BE170"/>
  <c r="BE173"/>
  <c r="BE182"/>
  <c r="BE200"/>
  <c r="BE203"/>
  <c r="BE206"/>
  <c r="BE213"/>
  <c r="BE221"/>
  <c r="BE230"/>
  <c r="BE245"/>
  <c r="J55"/>
  <c r="BE123"/>
  <c r="BE127"/>
  <c r="BE131"/>
  <c r="BE187"/>
  <c r="BE194"/>
  <c r="BE198"/>
  <c r="BE209"/>
  <c r="BE217"/>
  <c r="BE226"/>
  <c r="BE114"/>
  <c r="BE144"/>
  <c r="BE150"/>
  <c r="BE152"/>
  <c r="BE176"/>
  <c r="BE178"/>
  <c r="BE191"/>
  <c r="BE238"/>
  <c r="F37"/>
  <c r="BD55" i="1" s="1"/>
  <c r="F34" i="3"/>
  <c r="BA56" i="1"/>
  <c r="F37" i="3"/>
  <c r="BD56" i="1" s="1"/>
  <c r="F34" i="4"/>
  <c r="BA57" i="1"/>
  <c r="F37" i="4"/>
  <c r="BD57" i="1" s="1"/>
  <c r="F34" i="2"/>
  <c r="BA55" i="1"/>
  <c r="F35" i="3"/>
  <c r="BB56" i="1" s="1"/>
  <c r="J34" i="4"/>
  <c r="AW57" i="1"/>
  <c r="J34" i="5"/>
  <c r="AW58" i="1" s="1"/>
  <c r="J34" i="2"/>
  <c r="AW55" i="1"/>
  <c r="J34" i="3"/>
  <c r="AW56" i="1" s="1"/>
  <c r="F35" i="4"/>
  <c r="BB57" i="1"/>
  <c r="F33" i="5"/>
  <c r="AZ58" i="1" s="1"/>
  <c r="F36" i="2"/>
  <c r="BC55" i="1"/>
  <c r="F35" i="2"/>
  <c r="BB55" i="1" s="1"/>
  <c r="F36" i="3"/>
  <c r="BC56" i="1"/>
  <c r="F36" i="4"/>
  <c r="BC57" i="1" s="1"/>
  <c r="R91" i="4" l="1"/>
  <c r="T86" i="3"/>
  <c r="T85" s="1"/>
  <c r="R87" i="2"/>
  <c r="R86"/>
  <c r="T172" i="4"/>
  <c r="T91"/>
  <c r="T90" s="1"/>
  <c r="R86" i="3"/>
  <c r="R85" s="1"/>
  <c r="R172" i="4"/>
  <c r="P90"/>
  <c r="AU57" i="1"/>
  <c r="P86" i="3"/>
  <c r="P85" s="1"/>
  <c r="AU56" i="1" s="1"/>
  <c r="BK87" i="2"/>
  <c r="J87" s="1"/>
  <c r="J60" s="1"/>
  <c r="T87"/>
  <c r="T86"/>
  <c r="P87"/>
  <c r="P86" s="1"/>
  <c r="AU55" i="1" s="1"/>
  <c r="BK86" i="3"/>
  <c r="J86" s="1"/>
  <c r="J60" s="1"/>
  <c r="BK172" i="4"/>
  <c r="J172"/>
  <c r="J65" s="1"/>
  <c r="BK80" i="5"/>
  <c r="J80"/>
  <c r="J59"/>
  <c r="BK90" i="4"/>
  <c r="J90" s="1"/>
  <c r="J59" s="1"/>
  <c r="F33" i="2"/>
  <c r="AZ55" i="1" s="1"/>
  <c r="F33" i="3"/>
  <c r="AZ56" i="1" s="1"/>
  <c r="J33" i="4"/>
  <c r="AV57" i="1" s="1"/>
  <c r="AT57" s="1"/>
  <c r="BB54"/>
  <c r="W31"/>
  <c r="BA54"/>
  <c r="AW54"/>
  <c r="AK30" s="1"/>
  <c r="BC54"/>
  <c r="AY54" s="1"/>
  <c r="J33" i="2"/>
  <c r="AV55" i="1" s="1"/>
  <c r="AT55" s="1"/>
  <c r="J33" i="3"/>
  <c r="AV56" i="1"/>
  <c r="AT56" s="1"/>
  <c r="F33" i="4"/>
  <c r="AZ57" i="1" s="1"/>
  <c r="J33" i="5"/>
  <c r="AV58" i="1" s="1"/>
  <c r="AT58" s="1"/>
  <c r="BD54"/>
  <c r="W33"/>
  <c r="R90" i="4" l="1"/>
  <c r="BK85" i="3"/>
  <c r="J85" s="1"/>
  <c r="J30" s="1"/>
  <c r="AG56" i="1" s="1"/>
  <c r="BK86" i="2"/>
  <c r="J86"/>
  <c r="J59" s="1"/>
  <c r="AU54" i="1"/>
  <c r="J30" i="5"/>
  <c r="AG58" i="1" s="1"/>
  <c r="J30" i="4"/>
  <c r="AG57" i="1"/>
  <c r="W32"/>
  <c r="W30"/>
  <c r="AZ54"/>
  <c r="W29"/>
  <c r="AX54"/>
  <c r="J39" i="3" l="1"/>
  <c r="J39" i="5"/>
  <c r="J59" i="3"/>
  <c r="J39" i="4"/>
  <c r="AN57" i="1"/>
  <c r="AN56"/>
  <c r="AN58"/>
  <c r="J30" i="2"/>
  <c r="AG55" i="1"/>
  <c r="AN55" s="1"/>
  <c r="AV54"/>
  <c r="AK29" s="1"/>
  <c r="J39" i="2" l="1"/>
  <c r="AG54" i="1"/>
  <c r="AK26" s="1"/>
  <c r="AK35" s="1"/>
  <c r="AT54"/>
  <c r="AN54" s="1"/>
</calcChain>
</file>

<file path=xl/sharedStrings.xml><?xml version="1.0" encoding="utf-8"?>
<sst xmlns="http://schemas.openxmlformats.org/spreadsheetml/2006/main" count="5587" uniqueCount="1143">
  <si>
    <t>Export Komplet</t>
  </si>
  <si>
    <t>VZ</t>
  </si>
  <si>
    <t>2.0</t>
  </si>
  <si>
    <t>ZAMOK</t>
  </si>
  <si>
    <t>False</t>
  </si>
  <si>
    <t>{dae853a1-fcb5-4f7b-ab93-aa6ad93ea73e}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</si>
  <si>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</si>
  <si>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</si>
  <si>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</si>
  <si>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</si>
  <si>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</si>
  <si>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</si>
  <si>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</si>
  <si>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</si>
  <si>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UHE070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</si>
  <si>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</si>
  <si>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</si>
  <si>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komunikace+VO v ulici Mendělejevova v areálu Kampusu UJEP Ústí n.L. - II.etapa</t>
  </si>
  <si>
    <t>KSO:</t>
  </si>
  <si>
    <t/>
  </si>
  <si>
    <t>CC-CZ:</t>
  </si>
  <si>
    <t>Místo:</t>
  </si>
  <si>
    <t>Ústí n.L.</t>
  </si>
  <si>
    <t>Datum:</t>
  </si>
  <si>
    <t>21. 7. 2021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</si>
  <si>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</si>
  <si>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</si>
  <si>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</si>
  <si>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</si>
  <si>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</si>
  <si>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</si>
  <si>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</si>
  <si>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</si>
  <si>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Ivan Uherčík</t>
  </si>
  <si>
    <t>True</t>
  </si>
  <si>
    <t>Zpracovatel: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</si>
  <si>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</si>
  <si>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ÚRS._x000D_
Je-li v kontrolním rozpočtu nebo v soupisu prací uvedena v kolonce "Popis" obchodní značka jakéhokoliv materiálu nebo výrobku, má tento název pouze informativní charakter._x000D_
Pro ocenění a následně pro realizaci je možné použít i jiný materiál nebo výrobek, který má srovnatelné nebo lepší užitné vlastnosti a odpovídá požadavkům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</si>
  <si>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</si>
  <si>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</si>
  <si>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</si>
  <si>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</si>
  <si>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</si>
  <si>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</si>
  <si>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</si>
  <si>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</si>
  <si>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</si>
  <si>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</si>
  <si>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</si>
  <si>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</si>
  <si>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</si>
  <si>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</si>
  <si>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</si>
  <si>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</si>
  <si>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</si>
  <si>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</si>
  <si>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</si>
  <si>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</si>
  <si>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</si>
  <si>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</si>
  <si>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</si>
  <si>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</si>
  <si>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</si>
  <si>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</si>
  <si>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</si>
  <si>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</si>
  <si>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</si>
  <si>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</si>
  <si>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</si>
  <si>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</si>
  <si>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</si>
  <si>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</si>
  <si>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</si>
  <si>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</si>
  <si>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</si>
  <si>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</si>
  <si>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</si>
  <si>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</si>
  <si>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</t>
  </si>
  <si>
    <t>STA</t>
  </si>
  <si>
    <t>1</t>
  </si>
  <si>
    <t>{5a41b6d1-df76-4d66-87d1-b9e5432c15f5}</t>
  </si>
  <si>
    <t>2</t>
  </si>
  <si>
    <t>02</t>
  </si>
  <si>
    <t>Oprava parkoviště</t>
  </si>
  <si>
    <t>{d4517c1f-7b9c-42cd-a567-ebcaa63823a5}</t>
  </si>
  <si>
    <t>03</t>
  </si>
  <si>
    <t>Veřejné osvětlení</t>
  </si>
  <si>
    <t>{bc7bb8f9-5d9f-4ae5-af14-479b175da0c8}</t>
  </si>
  <si>
    <t>04</t>
  </si>
  <si>
    <t>Vedlejší a ostatní náklady</t>
  </si>
  <si>
    <t>{c0faeca9-ece6-41ec-93df-8d98bb32a1e3}</t>
  </si>
  <si>
    <t>KRYCÍ LIST SOUPISU PRACÍ</t>
  </si>
  <si>
    <t>Objekt:</t>
  </si>
  <si>
    <t>01 - Komunikace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</si>
  <si>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 Je-li v kontrolním rozpočtu nebo v soupisu prací uvedena v kolonce "Popis" obchodní značka jakéhokoliv materiálu nebo výrobku, má tento název pouze informativní charakter. Pro ocenění a následně pro realizaci je možné použít i jiný materiál nebo výrobek, který má srovnatelné nebo lepší užitné vlastnosti a odpovídá požadavkům dokumentace.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</si>
  <si>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</si>
  <si>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</si>
  <si>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</si>
  <si>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</si>
  <si>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</si>
  <si>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</si>
  <si>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</si>
  <si>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</si>
  <si>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</si>
  <si>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</si>
  <si>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 xml:space="preserve">    UPK - Úpravy v podloží komunikace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</si>
  <si>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</si>
  <si>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</si>
  <si>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</si>
  <si>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</si>
  <si>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</si>
  <si>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</si>
  <si>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</si>
  <si>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</si>
  <si>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</si>
  <si>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</si>
  <si>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</si>
  <si>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</si>
  <si>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</si>
  <si>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</si>
  <si>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</si>
  <si>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</si>
  <si>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</si>
  <si>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</si>
  <si>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181152302</t>
  </si>
  <si>
    <t>Úprava pláně pro silnice a dálnice v zářezech se zhutněním</t>
  </si>
  <si>
    <t>m2</t>
  </si>
  <si>
    <t>CS ÚRS 2021 02</t>
  </si>
  <si>
    <t>4</t>
  </si>
  <si>
    <t>1411642179</t>
  </si>
  <si>
    <t>PP</t>
  </si>
  <si>
    <t>Úprava pláně na stavbách silnic a dálnic strojně v zářezech mimo skalních se zhutněním</t>
  </si>
  <si>
    <t>Online PSC</t>
  </si>
  <si>
    <t>https://podminky.urs.cz/item/CS_URS_2021_02/181152302</t>
  </si>
  <si>
    <t>VV</t>
  </si>
  <si>
    <t>"vozovka" 598,50+80,00*1,30</t>
  </si>
  <si>
    <t>"chodník" 148,00*2,00</t>
  </si>
  <si>
    <t>Součet</t>
  </si>
  <si>
    <t>122252205</t>
  </si>
  <si>
    <t>Odkopávky a prokopávky nezapažené pro silnice a dálnice v hornině třídy těžitelnosti I objem do 1000 m3 strojně</t>
  </si>
  <si>
    <t>m3</t>
  </si>
  <si>
    <t>1576873711</t>
  </si>
  <si>
    <t>Odkopávky a prokopávky nezapažené pro silnice a dálnice strojně v hornině třídy těžitelnosti I přes 500 do 1 000 m3</t>
  </si>
  <si>
    <t>https://podminky.urs.cz/item/CS_URS_2021_02/122252205</t>
  </si>
  <si>
    <t>"vozovka" (598,50+80,00*1,30)*0,50</t>
  </si>
  <si>
    <t>"chodník" 148,00*0,35</t>
  </si>
  <si>
    <t>3</t>
  </si>
  <si>
    <t>132251101</t>
  </si>
  <si>
    <t>Hloubení rýh nezapažených š do 800 mm v hornině třídy těžitelnosti I skupiny 3 objem do 20 m3 strojně</t>
  </si>
  <si>
    <t>-1278776088</t>
  </si>
  <si>
    <t>Hloubení nezapažených rýh šířky do 800 mm strojně s urovnáním dna do předepsaného profilu a spádu v hornině třídy těžitelnosti I skupiny 3 do 20 m3</t>
  </si>
  <si>
    <t>https://podminky.urs.cz/item/CS_URS_2021_02/132251101</t>
  </si>
  <si>
    <t>"drenáž" 60,00*0,40*0,40</t>
  </si>
  <si>
    <t>162751117</t>
  </si>
  <si>
    <t>Vodorovné přemístění přes 9 000 do 10000 m výkopku/sypaniny z horniny třídy těžitelnosti I skupiny 1 až 3</t>
  </si>
  <si>
    <t>-1000230136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</si>
  <si>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</si>
  <si>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</si>
  <si>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403,05+9,60</t>
  </si>
  <si>
    <t>5</t>
  </si>
  <si>
    <t>171201231</t>
  </si>
  <si>
    <t>Poplatek za uložení zeminy a kamení na recyklační skládce (skládkovné) kód odpadu 17 05 04</t>
  </si>
  <si>
    <t>t</t>
  </si>
  <si>
    <t>1656138180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</si>
  <si>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</si>
  <si>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</si>
  <si>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412,65*1,80</t>
  </si>
  <si>
    <t>Komunikace pozemní</t>
  </si>
  <si>
    <t>6</t>
  </si>
  <si>
    <t>212751103</t>
  </si>
  <si>
    <t>Trativod z drenážních trubek flexibilních PVC-U SN 4 perforace 360° včetně lože otevřený výkop DN 80 pro meliorace</t>
  </si>
  <si>
    <t>m</t>
  </si>
  <si>
    <t>-1823531732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</si>
  <si>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</si>
  <si>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https://podminky.urs.cz/item/CS_URS_2021_02/212751103</t>
  </si>
  <si>
    <t>7</t>
  </si>
  <si>
    <t>919732221</t>
  </si>
  <si>
    <t>Styčná spára napojení nového živičného povrchu na stávající za tepla š 15 mm hl 25 mm bez prořezání</t>
  </si>
  <si>
    <t>1334051712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</si>
  <si>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</si>
  <si>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https://podminky.urs.cz/item/CS_URS_2021_02/919732221</t>
  </si>
  <si>
    <t>8</t>
  </si>
  <si>
    <t>561031111</t>
  </si>
  <si>
    <t>Zřízení podkladu ze zeminy upravené vápnem, cementem, směsnými pojivy tl přes 200 do 250 mm pl do 1000 m2</t>
  </si>
  <si>
    <t>175593159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</si>
  <si>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</si>
  <si>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https://podminky.urs.cz/item/CS_URS_2021_02/561031111</t>
  </si>
  <si>
    <t>9</t>
  </si>
  <si>
    <t>M</t>
  </si>
  <si>
    <t>58530170</t>
  </si>
  <si>
    <t>vápno nehašené CL 90-Q pro úpravu zemin standardní</t>
  </si>
  <si>
    <t>-338398918</t>
  </si>
  <si>
    <t>https://podminky.urs.cz/item/CS_URS_2021_02/58530170</t>
  </si>
  <si>
    <t>624,00*0,25*0,053</t>
  </si>
  <si>
    <t>10</t>
  </si>
  <si>
    <t>-1274824851</t>
  </si>
  <si>
    <t>"dovoz zeminy pro podklad" 624,00*0,25</t>
  </si>
  <si>
    <t>11</t>
  </si>
  <si>
    <t>167151111</t>
  </si>
  <si>
    <t>Nakládání výkopku z hornin třídy těžitelnosti I skupiny 1 až 3 přes 100 m3</t>
  </si>
  <si>
    <t>1382765110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</si>
  <si>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</si>
  <si>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</si>
  <si>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12</t>
  </si>
  <si>
    <t>577134131</t>
  </si>
  <si>
    <t>Asfaltový beton vrstva obrusná ACO 11 (ABS) tř. I tl 40 mm š do 3 m z modifikovaného asfaltu</t>
  </si>
  <si>
    <t>-1135936494</t>
  </si>
  <si>
    <t>Asfaltový beton vrstva obrusná ACO 11 (ABS) s rozprostřením a se zhutněním z modifikovaného asfaltu v pruhu šířky přes do 1,5 do 3 m, po zhutnění tl. 40 mm</t>
  </si>
  <si>
    <t>https://podminky.urs.cz/item/CS_URS_2021_02/577134131</t>
  </si>
  <si>
    <t>13</t>
  </si>
  <si>
    <t>573211107</t>
  </si>
  <si>
    <t>Postřik živičný spojovací z asfaltu v množství 0,30 kg/m2</t>
  </si>
  <si>
    <t>772390551</t>
  </si>
  <si>
    <t>Postřik spojovací PS bez posypu kamenivem z asfaltu silničního, v množství 0,30 kg/m2</t>
  </si>
  <si>
    <t>https://podminky.urs.cz/item/CS_URS_2021_02/573211107</t>
  </si>
  <si>
    <t>14</t>
  </si>
  <si>
    <t>577176111</t>
  </si>
  <si>
    <t>Asfaltový beton vrstva ložní ACL 22 (ABVH) tl 80 mm š do 3 m z nemodifikovaného asfaltu</t>
  </si>
  <si>
    <t>1076990898</t>
  </si>
  <si>
    <t>Asfaltový beton vrstva ložní ACL 22 (ABVH) s rozprostřením a zhutněním z nemodifikovaného asfaltu v pruhu šířky do 3 m, po zhutnění tl. 80 mm</t>
  </si>
  <si>
    <t>https://podminky.urs.cz/item/CS_URS_2021_02/577176111</t>
  </si>
  <si>
    <t>573111112</t>
  </si>
  <si>
    <t>Postřik živičný infiltrační s posypem z asfaltu množství 1 kg/m2</t>
  </si>
  <si>
    <t>1640216041</t>
  </si>
  <si>
    <t>Postřik infiltrační PI z asfaltu silničního s posypem kamenivem, v množství 1,00 kg/m2</t>
  </si>
  <si>
    <t>https://podminky.urs.cz/item/CS_URS_2021_02/573111112</t>
  </si>
  <si>
    <t>16</t>
  </si>
  <si>
    <t>564952111</t>
  </si>
  <si>
    <t>Podklad z mechanicky zpevněného kameniva MZK tl 150 mm</t>
  </si>
  <si>
    <t>-1992005518</t>
  </si>
  <si>
    <t>Podklad z mechanicky zpevněného kameniva MZK (minerální beton) s rozprostřením a s hutněním, po zhutnění tl. 150 mm</t>
  </si>
  <si>
    <t>https://podminky.urs.cz/item/CS_URS_2021_02/564952111</t>
  </si>
  <si>
    <t>17</t>
  </si>
  <si>
    <t>564761111.01</t>
  </si>
  <si>
    <t>Podklad z kameniva hrubého drceného vel. 0-63 mm tl 200 mm (dodávka+montáž)</t>
  </si>
  <si>
    <t>-207322511</t>
  </si>
  <si>
    <t>Podklad nebo kryt z kameniva hrubého drceného vel. 0-63 mm s rozprostřením a zhutněním, po zhutnění tl. 200 mm (dodávka+montáž)</t>
  </si>
  <si>
    <t>18</t>
  </si>
  <si>
    <t>596211112</t>
  </si>
  <si>
    <t>Kladení zámkové dlažby komunikací pro pěší tl 60 mm skupiny A pl přes 100 do 300 m2</t>
  </si>
  <si>
    <t>1943478208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</si>
  <si>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</si>
  <si>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https://podminky.urs.cz/item/CS_URS_2021_02/596211112</t>
  </si>
  <si>
    <t>"chodník" 148,00</t>
  </si>
  <si>
    <t>19</t>
  </si>
  <si>
    <t>59245308</t>
  </si>
  <si>
    <t>dlažba betonová zámková tl.6cm</t>
  </si>
  <si>
    <t>-585230482</t>
  </si>
  <si>
    <t>(148,00-4,80)*1,02</t>
  </si>
  <si>
    <t>20</t>
  </si>
  <si>
    <t>59245309</t>
  </si>
  <si>
    <t>dlažba betonová zámková tl.6cm, červená, pro nevidomé</t>
  </si>
  <si>
    <t>1632852729</t>
  </si>
  <si>
    <t>(3,00*4)*0,40</t>
  </si>
  <si>
    <t>4,80*1,02</t>
  </si>
  <si>
    <t>564861111</t>
  </si>
  <si>
    <t>Podklad ze štěrkodrtě ŠD tl 200 mm</t>
  </si>
  <si>
    <t>986648461</t>
  </si>
  <si>
    <t>Podklad ze štěrkodrti ŠD s rozprostřením a zhutněním, po zhutnění tl. 200 mm</t>
  </si>
  <si>
    <t>https://podminky.urs.cz/item/CS_URS_2021_02/564861111</t>
  </si>
  <si>
    <t>22</t>
  </si>
  <si>
    <t>916131213</t>
  </si>
  <si>
    <t>Osazení silničního obrubníku betonového stojatého s boční opěrou do lože z betonu prostého</t>
  </si>
  <si>
    <t>-744528598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</si>
  <si>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</si>
  <si>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</si>
  <si>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84,00+63,00</t>
  </si>
  <si>
    <t>23</t>
  </si>
  <si>
    <t>59217034</t>
  </si>
  <si>
    <t>obrubník betonový silniční 1000x150x300mm</t>
  </si>
  <si>
    <t>-1338578737</t>
  </si>
  <si>
    <t>https://podminky.urs.cz/item/CS_URS_2021_02/59217034</t>
  </si>
  <si>
    <t>24</t>
  </si>
  <si>
    <t>916331112</t>
  </si>
  <si>
    <t>Osazení zahradního obrubníku betonového do lože z betonu s boční opěrou</t>
  </si>
  <si>
    <t>838008726</t>
  </si>
  <si>
    <t>Osazení zahradního obrubníku betonového s ložem tl. od 50 do 100 mm z betonu prostého tř. C 12/15 s boční opěrou z betonu prostého tř. C 12/15</t>
  </si>
  <si>
    <t>https://podminky.urs.cz/item/CS_URS_2021_02/916331112</t>
  </si>
  <si>
    <t>25</t>
  </si>
  <si>
    <t>592170041</t>
  </si>
  <si>
    <t>obrubník betonový zahradní 60x250mm</t>
  </si>
  <si>
    <t>-196362885</t>
  </si>
  <si>
    <t>26</t>
  </si>
  <si>
    <t>339921132</t>
  </si>
  <si>
    <t>Osazování betonových palisád do betonového základu v řadě výšky prvku přes 0,5 do 1 m</t>
  </si>
  <si>
    <t>-1734497448</t>
  </si>
  <si>
    <t>Osazování palisád betonových v řadě se zabetonováním výšky palisády přes 500 do 1000 mm</t>
  </si>
  <si>
    <t>https://podminky.urs.cz/item/CS_URS_2021_02/339921132</t>
  </si>
  <si>
    <t>36,00+49,00</t>
  </si>
  <si>
    <t>27</t>
  </si>
  <si>
    <t>59228409</t>
  </si>
  <si>
    <t>palisáda betonová vzhled dobové dlažební kameny přírodní 160x160x600mm</t>
  </si>
  <si>
    <t>kus</t>
  </si>
  <si>
    <t>-430445002</t>
  </si>
  <si>
    <t>https://podminky.urs.cz/item/CS_URS_2021_02/59228409</t>
  </si>
  <si>
    <t>85,00*6,25</t>
  </si>
  <si>
    <t>532</t>
  </si>
  <si>
    <t>28</t>
  </si>
  <si>
    <t>596211210</t>
  </si>
  <si>
    <t>Kladení zámkové dlažby komunikací pro pěší tl 80 mm skupiny A pl do 50 m2</t>
  </si>
  <si>
    <t>-1658296771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</si>
  <si>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</si>
  <si>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https://podminky.urs.cz/item/CS_URS_2021_02/596211210</t>
  </si>
  <si>
    <t>"sjezd" 12,00</t>
  </si>
  <si>
    <t>29</t>
  </si>
  <si>
    <t>592453102</t>
  </si>
  <si>
    <t>dlažba betonová zámková tl.8cm červená</t>
  </si>
  <si>
    <t>1434668659</t>
  </si>
  <si>
    <t>dlažba betonová zámková tl.8cm</t>
  </si>
  <si>
    <t>12,00*1,03</t>
  </si>
  <si>
    <t>30</t>
  </si>
  <si>
    <t>564851111</t>
  </si>
  <si>
    <t>Podklad ze štěrkodrtě ŠD tl 150 mm</t>
  </si>
  <si>
    <t>1287245731</t>
  </si>
  <si>
    <t>Podklad ze štěrkodrti ŠD s rozprostřením a zhutněním, po zhutnění tl. 150 mm</t>
  </si>
  <si>
    <t>https://podminky.urs.cz/item/CS_URS_2021_02/564851111</t>
  </si>
  <si>
    <t>95</t>
  </si>
  <si>
    <t>Různé dokončovací konstrukce a práce pozemních staveb</t>
  </si>
  <si>
    <t>31</t>
  </si>
  <si>
    <t>895941317</t>
  </si>
  <si>
    <t>Uliční vpusť z betonových dílců (kompletní dodávka+montáž)</t>
  </si>
  <si>
    <t>-656951609</t>
  </si>
  <si>
    <t>32</t>
  </si>
  <si>
    <t>895941311.02</t>
  </si>
  <si>
    <t>Přípojky DN200 pro uliční vpusti (včetně zemních prací) (dodávka+montáž)</t>
  </si>
  <si>
    <t>-437814017</t>
  </si>
  <si>
    <t>3,00*3</t>
  </si>
  <si>
    <t>33</t>
  </si>
  <si>
    <t>895941311.03</t>
  </si>
  <si>
    <t>Napojení přípojky DN200 do stávající šachty - prostup+utěsnění (bourání+dodávka+montáž)</t>
  </si>
  <si>
    <t>1726514295</t>
  </si>
  <si>
    <t>96</t>
  </si>
  <si>
    <t>Bourání konstrukcí</t>
  </si>
  <si>
    <t>34</t>
  </si>
  <si>
    <t>113107242</t>
  </si>
  <si>
    <t>Odstranění podkladu živičného tl přes 50 do 100 mm strojně pl přes 200 m2</t>
  </si>
  <si>
    <t>689090482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</si>
  <si>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</si>
  <si>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https://podminky.urs.cz/item/CS_URS_2021_02/113107242</t>
  </si>
  <si>
    <t>35</t>
  </si>
  <si>
    <t>919735112</t>
  </si>
  <si>
    <t>Řezání stávajícího živičného krytu hl přes 50 do 100 mm</t>
  </si>
  <si>
    <t>102823694</t>
  </si>
  <si>
    <t>Řezání stávajícího živičného krytu nebo podkladu hloubky přes 50 do 100 mm</t>
  </si>
  <si>
    <t>https://podminky.urs.cz/item/CS_URS_2021_02/919735112</t>
  </si>
  <si>
    <t>7,00+7,00+5,50</t>
  </si>
  <si>
    <t>36</t>
  </si>
  <si>
    <t>997221561</t>
  </si>
  <si>
    <t>Vodorovná doprava suti z kusových materiálů do 1 km</t>
  </si>
  <si>
    <t>-1286778180</t>
  </si>
  <si>
    <t>Vodorovná doprava suti bez naložení, ale se složením a s hrubým urovnáním z kusových materiálů, na vzdálenost do 1 km</t>
  </si>
  <si>
    <t>https://podminky.urs.cz/item/CS_URS_2021_02/997221561</t>
  </si>
  <si>
    <t>"živice" 209,475*0,220</t>
  </si>
  <si>
    <t>37</t>
  </si>
  <si>
    <t>997221569</t>
  </si>
  <si>
    <t>Příplatek ZKD 1 km u vodorovné dopravy suti z kusových materiálů</t>
  </si>
  <si>
    <t>-1306532186</t>
  </si>
  <si>
    <t>Vodorovná doprava suti bez naložení, ale se složením a s hrubým urovnáním Příplatek k ceně za každý další i započatý 1 km přes 1 km</t>
  </si>
  <si>
    <t>https://podminky.urs.cz/item/CS_URS_2021_02/997221569</t>
  </si>
  <si>
    <t>"živice" 46,085*9</t>
  </si>
  <si>
    <t>38</t>
  </si>
  <si>
    <t>997221875</t>
  </si>
  <si>
    <t>Poplatek za uložení stavebního odpadu na recyklační skládce (skládkovné) asfaltového bez obsahu dehtu zatříděného do Katalogu odpadů pod kódem 17 03 02</t>
  </si>
  <si>
    <t>514577507</t>
  </si>
  <si>
    <t>https://podminky.urs.cz/item/CS_URS_2021_02/997221875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</si>
  <si>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</si>
  <si>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</si>
  <si>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</si>
  <si>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</si>
  <si>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</si>
  <si>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-1719493611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</si>
  <si>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</si>
  <si>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</si>
  <si>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UPK</t>
  </si>
  <si>
    <t>Úpravy v podloží komunikace</t>
  </si>
  <si>
    <t>40</t>
  </si>
  <si>
    <t>š100</t>
  </si>
  <si>
    <t>Osazení šoupěte na stávající potrubí DN100 (dodávka+montáž)</t>
  </si>
  <si>
    <t>ks</t>
  </si>
  <si>
    <t>1554332241</t>
  </si>
  <si>
    <t>V ceně započteno:</t>
  </si>
  <si>
    <t>- zemní práce vč.lože a obsypu ze štěrkopísku</t>
  </si>
  <si>
    <t>- demontáž části stávajícího potrubí DN100</t>
  </si>
  <si>
    <t>- osazení šoupěte DN100, vč.zemní soupravy a poklopu</t>
  </si>
  <si>
    <t xml:space="preserve">- tvarovky pro napojení na stávající potrubí </t>
  </si>
  <si>
    <t>- odvoz přebytečné zeminy a suti na skládku, vč.poplatku za skládku</t>
  </si>
  <si>
    <t>41</t>
  </si>
  <si>
    <t>chra</t>
  </si>
  <si>
    <t>Úprava stávajících chrániček (dodávka+montáž)</t>
  </si>
  <si>
    <t>1554030144</t>
  </si>
  <si>
    <t>- zemní práce vč.lože a obsypu ze štěrkopísku - odkopání vstupu chrániček</t>
  </si>
  <si>
    <t>- kontrola průchodnosti chrániček</t>
  </si>
  <si>
    <t>- uzavření konců chrániček (nové zátky)</t>
  </si>
  <si>
    <t>42</t>
  </si>
  <si>
    <t>871355221R</t>
  </si>
  <si>
    <t>Chráničky z potrubí KG DN200 (dodávka+montáž)</t>
  </si>
  <si>
    <t>-1984099651</t>
  </si>
  <si>
    <t>11,00*(2+5+2)</t>
  </si>
  <si>
    <t>02 - Oprava parkoviště</t>
  </si>
  <si>
    <t>182151111</t>
  </si>
  <si>
    <t>Svahování v zářezech v hornině třídy těžitelnosti I skupiny 1 až 3 strojně</t>
  </si>
  <si>
    <t>1120152568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</si>
  <si>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</si>
  <si>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https://podminky.urs.cz/item/CS_URS_2021_02/182151111</t>
  </si>
  <si>
    <t>60,00*1,50</t>
  </si>
  <si>
    <t>564571111</t>
  </si>
  <si>
    <t>Zřízení podsypu nebo podkladu ze sypaniny tl 250 mm</t>
  </si>
  <si>
    <t>1589534883</t>
  </si>
  <si>
    <t>Zřízení podsypu nebo podkladu ze sypaniny s rozprostřením, vlhčením, a zhutněním, po zhutnění tl. 250 mm</t>
  </si>
  <si>
    <t>https://podminky.urs.cz/item/CS_URS_2021_02/564571111</t>
  </si>
  <si>
    <t>-722719854</t>
  </si>
  <si>
    <t>"dovoz sypaniny pro podklad" 314,00*0,25</t>
  </si>
  <si>
    <t>167151101</t>
  </si>
  <si>
    <t>Nakládání výkopku z hornin třídy těžitelnosti I skupiny 1 až 3 do 100 m3</t>
  </si>
  <si>
    <t>823607193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</si>
  <si>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</si>
  <si>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</si>
  <si>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564911411</t>
  </si>
  <si>
    <t>Podklad z asfaltového recyklátu tl 50 mm</t>
  </si>
  <si>
    <t>-612269017</t>
  </si>
  <si>
    <t>Podklad nebo podsyp z asfaltového recyklátu s rozprostřením a zhutněním, po zhutnění tl. 50 mm</t>
  </si>
  <si>
    <t>https://podminky.urs.cz/item/CS_URS_2021_02/564911411</t>
  </si>
  <si>
    <t>10,00+15,50+20,00+15,50+7,00</t>
  </si>
  <si>
    <t>606498133</t>
  </si>
  <si>
    <t>6,00+3,00</t>
  </si>
  <si>
    <t>-1036302190</t>
  </si>
  <si>
    <t>9,00*6,25</t>
  </si>
  <si>
    <t>57</t>
  </si>
  <si>
    <t>966006132</t>
  </si>
  <si>
    <t>Odstranění značek dopravních nebo orientačních se sloupky s betonovými patkami</t>
  </si>
  <si>
    <t>1733830547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</si>
  <si>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</si>
  <si>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</si>
  <si>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914111111</t>
  </si>
  <si>
    <t>Montáž svislé dopravní značky do velikosti 1 m2 objímkami na sloupek nebo konzolu</t>
  </si>
  <si>
    <t>1598127548</t>
  </si>
  <si>
    <t>Montáž svislé dopravní značky základní velikosti do 1 m2 objímkami na sloupky nebo konzoly</t>
  </si>
  <si>
    <t>https://podminky.urs.cz/item/CS_URS_2021_02/914111111</t>
  </si>
  <si>
    <t>914511111</t>
  </si>
  <si>
    <t>Montáž sloupku dopravních značek délky do 3,5 m s betonovým základem</t>
  </si>
  <si>
    <t>882370848</t>
  </si>
  <si>
    <t>Montáž sloupku dopravních značek délky do 3,5 m do betonového základu</t>
  </si>
  <si>
    <t>https://podminky.urs.cz/item/CS_URS_2021_02/914511111</t>
  </si>
  <si>
    <t>"zpětná montáž" 2</t>
  </si>
  <si>
    <t>915211112</t>
  </si>
  <si>
    <t>Vodorovné dopravní značení dělící čáry souvislé š 125 mm retroreflexní bílý plast</t>
  </si>
  <si>
    <t>-529426193</t>
  </si>
  <si>
    <t>Vodorovné dopravní značení stříkaným plastem dělící čára šířky 125 mm souvislá bílá retroreflexní</t>
  </si>
  <si>
    <t>https://podminky.urs.cz/item/CS_URS_2021_02/915211112</t>
  </si>
  <si>
    <t>5,00*10</t>
  </si>
  <si>
    <t>915611111</t>
  </si>
  <si>
    <t>Předznačení vodorovného liniového značení</t>
  </si>
  <si>
    <t>-615106536</t>
  </si>
  <si>
    <t>Předznačení pro vodorovné značení stříkané barvou nebo prováděné z nátěrových hmot liniové dělicí čáry, vodicí proužky</t>
  </si>
  <si>
    <t>https://podminky.urs.cz/item/CS_URS_2021_02/915611111</t>
  </si>
  <si>
    <t>915231112</t>
  </si>
  <si>
    <t>Vodorovné dopravní značení přechody pro chodce, šipky, symboly retroreflexní bílý plast</t>
  </si>
  <si>
    <t>-1253508794</t>
  </si>
  <si>
    <t>Vodorovné dopravní značení stříkaným plastem přechody pro chodce, šipky, symboly nápisy bílé retroreflexní</t>
  </si>
  <si>
    <t>https://podminky.urs.cz/item/CS_URS_2021_02/915231112</t>
  </si>
  <si>
    <t>915621111</t>
  </si>
  <si>
    <t>Předznačení vodorovného plošného značení</t>
  </si>
  <si>
    <t>-756130564</t>
  </si>
  <si>
    <t>Předznačení pro vodorovné značení stříkané barvou nebo prováděné z nátěrových hmot plošné šipky, symboly, nápisy</t>
  </si>
  <si>
    <t>https://podminky.urs.cz/item/CS_URS_2021_02/915621111</t>
  </si>
  <si>
    <t>113106192</t>
  </si>
  <si>
    <t>Rozebrání vozovek ze silničních dílců se spárami zalitými cementovou maltou strojně pl do 50 m2</t>
  </si>
  <si>
    <t>1395606780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</si>
  <si>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cementovou maltou</t>
  </si>
  <si>
    <t>https://podminky.urs.cz/item/CS_URS_2021_02/113106192</t>
  </si>
  <si>
    <t>20,00*15,50+4,00*1,00</t>
  </si>
  <si>
    <t>997221571</t>
  </si>
  <si>
    <t>Vodorovná doprava vybouraných hmot do 1 km</t>
  </si>
  <si>
    <t>1491439435</t>
  </si>
  <si>
    <t>Vodorovná doprava vybouraných hmot bez naložení, ale se složením a s hrubým urovnáním na vzdálenost do 1 km</t>
  </si>
  <si>
    <t>https://podminky.urs.cz/item/CS_URS_2021_02/997221571</t>
  </si>
  <si>
    <t>"panely" 314,00*0,425</t>
  </si>
  <si>
    <t>997221579</t>
  </si>
  <si>
    <t>Příplatek ZKD 1 km u vodorovné dopravy vybouraných hmot</t>
  </si>
  <si>
    <t>-1744477721</t>
  </si>
  <si>
    <t>Vodorovná doprava vybouraných hmot bez naložení, ale se složením a s hrubým urovnáním na vzdálenost Příplatek k ceně za každý další i započatý 1 km přes 1 km</t>
  </si>
  <si>
    <t>https://podminky.urs.cz/item/CS_URS_2021_02/997221579</t>
  </si>
  <si>
    <t>"panely" 133,45*9</t>
  </si>
  <si>
    <t>962052211</t>
  </si>
  <si>
    <t>Bourání zdiva nadzákladového ze ŽB přes 1 m3</t>
  </si>
  <si>
    <t>-858045662</t>
  </si>
  <si>
    <t>Bourání zdiva železobetonového nadzákladového, objemu přes 1 m3</t>
  </si>
  <si>
    <t>https://podminky.urs.cz/item/CS_URS_2021_02/962052211</t>
  </si>
  <si>
    <t>(8,00+15,50+20,00+15,50)*0,40*0,40</t>
  </si>
  <si>
    <t>"železobeton" 9,44*2,40</t>
  </si>
  <si>
    <t>"železobeton" 22,656*9</t>
  </si>
  <si>
    <t>997221862</t>
  </si>
  <si>
    <t>Poplatek za uložení stavebního odpadu na recyklační skládce (skládkovné) z armovaného betonu pod kódem 17 01 01</t>
  </si>
  <si>
    <t>-1762057906</t>
  </si>
  <si>
    <t>Poplatek za uložení stavebního odpadu na recyklační skládce (skládkovné) z armovaného betonu zatříděného do Katalogu odpadů pod kódem 17 01 01</t>
  </si>
  <si>
    <t>https://podminky.urs.cz/item/CS_URS_2021_02/997221862</t>
  </si>
  <si>
    <t>03 - Veřejné osvětlení</t>
  </si>
  <si>
    <t>Jiří Šimurda</t>
  </si>
  <si>
    <t>IIE - II.etapa</t>
  </si>
  <si>
    <t xml:space="preserve">    001 - Materiál - II.etapa</t>
  </si>
  <si>
    <t xml:space="preserve">    002 - Montáž - II.etapa</t>
  </si>
  <si>
    <t xml:space="preserve">    003 - Zemní práce - II.etapa</t>
  </si>
  <si>
    <t xml:space="preserve">    004 - Ostatní - II.etapa</t>
  </si>
  <si>
    <t>P - Parkoviště</t>
  </si>
  <si>
    <t xml:space="preserve">    005 - Materiál - parkoviště</t>
  </si>
  <si>
    <t xml:space="preserve">    006 - Montáž - parkoviště</t>
  </si>
  <si>
    <t xml:space="preserve">    007 - Zemní práce - parkoviště</t>
  </si>
  <si>
    <t xml:space="preserve">    008 - Ostatní - parkoviště</t>
  </si>
  <si>
    <t>HZS - Hodinové zúčtovací sazby</t>
  </si>
  <si>
    <t>IIE</t>
  </si>
  <si>
    <t>II.etapa</t>
  </si>
  <si>
    <t>001</t>
  </si>
  <si>
    <t>Materiál - II.etapa</t>
  </si>
  <si>
    <t>Mat. 001</t>
  </si>
  <si>
    <t>Stožár VO - 5,0 m nad zemí , kulatý, pr. 133/89/60</t>
  </si>
  <si>
    <t>256</t>
  </si>
  <si>
    <t>64</t>
  </si>
  <si>
    <t>1588424765</t>
  </si>
  <si>
    <t>Mat. 002</t>
  </si>
  <si>
    <t>Svítidlo VO -1x LED, 70W, SON-T</t>
  </si>
  <si>
    <t>688413212</t>
  </si>
  <si>
    <t>Mat. 003</t>
  </si>
  <si>
    <t>Dvouramenný výložník 0,5 m</t>
  </si>
  <si>
    <t>1232152017</t>
  </si>
  <si>
    <t>Mat. 004</t>
  </si>
  <si>
    <t>Elektrovýzbroj - 15-35/6</t>
  </si>
  <si>
    <t>-2072751896</t>
  </si>
  <si>
    <t>Mat. 005</t>
  </si>
  <si>
    <t>Kryt svorkovnice</t>
  </si>
  <si>
    <t>-654613982</t>
  </si>
  <si>
    <t>Mat. 006</t>
  </si>
  <si>
    <t>Skleněná pojistka 10 A</t>
  </si>
  <si>
    <t>820429199</t>
  </si>
  <si>
    <t>Mat. 007</t>
  </si>
  <si>
    <t>Kabel CYKY 3J x 1,5 mm2</t>
  </si>
  <si>
    <t>97356857</t>
  </si>
  <si>
    <t>Mat. 008</t>
  </si>
  <si>
    <t>Kabel CYKY 4J x 16 mm2</t>
  </si>
  <si>
    <t>-383121</t>
  </si>
  <si>
    <t>Mat. 009</t>
  </si>
  <si>
    <t>Zemnící vodič FeZn pr. 10 mm2</t>
  </si>
  <si>
    <t>458984815</t>
  </si>
  <si>
    <t>Mat. 010</t>
  </si>
  <si>
    <t>Kabelová chránička KOPOFLEX pr. 50 mm</t>
  </si>
  <si>
    <t>80602850</t>
  </si>
  <si>
    <t>Mat. 011</t>
  </si>
  <si>
    <t>Kabelová chránička KOPOFLEX pr. 110 mm</t>
  </si>
  <si>
    <t>-871236951</t>
  </si>
  <si>
    <t>Mat. 012</t>
  </si>
  <si>
    <t>Svorka SS</t>
  </si>
  <si>
    <t>-1162892085</t>
  </si>
  <si>
    <t>Mat. 013</t>
  </si>
  <si>
    <t>Svorka SP 1</t>
  </si>
  <si>
    <t>-484535819</t>
  </si>
  <si>
    <t>Mat. 014</t>
  </si>
  <si>
    <t>Štíkování stožárů VO</t>
  </si>
  <si>
    <t>-1877287309</t>
  </si>
  <si>
    <t>Mat. 015</t>
  </si>
  <si>
    <t>Zákrytová deska KD 200</t>
  </si>
  <si>
    <t>1408706979</t>
  </si>
  <si>
    <t>Mat. 016</t>
  </si>
  <si>
    <t>Kabelové koncovky KSCZ4X 6-25</t>
  </si>
  <si>
    <t>-1721741662</t>
  </si>
  <si>
    <t>Mat. 017</t>
  </si>
  <si>
    <t>Smršťovací trubky pro CYKY 3J x 1,5 mm2 (krabice 100ks)</t>
  </si>
  <si>
    <t>-330560583</t>
  </si>
  <si>
    <t>Mat. 018</t>
  </si>
  <si>
    <t>Stožárové pouzdro pr. 200 mm</t>
  </si>
  <si>
    <t>-196326451</t>
  </si>
  <si>
    <t>Mat. 019</t>
  </si>
  <si>
    <t>Klíč k zámku stožáru</t>
  </si>
  <si>
    <t>182420303</t>
  </si>
  <si>
    <t>Mat. 020</t>
  </si>
  <si>
    <t>Manžeta v místě vetknutí stožáru proti vlhkosti</t>
  </si>
  <si>
    <t>-2038051667</t>
  </si>
  <si>
    <t>PM001</t>
  </si>
  <si>
    <t>Podružný materiál 5 %</t>
  </si>
  <si>
    <t>kmpl</t>
  </si>
  <si>
    <t>-1766591405</t>
  </si>
  <si>
    <t>002</t>
  </si>
  <si>
    <t>Montáž - II.etapa</t>
  </si>
  <si>
    <t>210204011</t>
  </si>
  <si>
    <t>-1465306579</t>
  </si>
  <si>
    <t>741372151</t>
  </si>
  <si>
    <t>-295846067</t>
  </si>
  <si>
    <t>210204112</t>
  </si>
  <si>
    <t>237782971</t>
  </si>
  <si>
    <t>210204201</t>
  </si>
  <si>
    <t>-2058620288</t>
  </si>
  <si>
    <t>741231005-S</t>
  </si>
  <si>
    <t>-413492616</t>
  </si>
  <si>
    <t>741320003</t>
  </si>
  <si>
    <t>959067579</t>
  </si>
  <si>
    <t>741120301</t>
  </si>
  <si>
    <t>198840348</t>
  </si>
  <si>
    <t>741120301.1</t>
  </si>
  <si>
    <t>2022255967</t>
  </si>
  <si>
    <t>741130001.1</t>
  </si>
  <si>
    <t>Ukončení vodičů do 2,5 mm2</t>
  </si>
  <si>
    <t>-1876042990</t>
  </si>
  <si>
    <t>741130006.1</t>
  </si>
  <si>
    <t>Ukončení vodičů do 16 mm2</t>
  </si>
  <si>
    <t>-1459338881</t>
  </si>
  <si>
    <t>741410041.1</t>
  </si>
  <si>
    <t>-28322626</t>
  </si>
  <si>
    <t>460520161</t>
  </si>
  <si>
    <t>-596978956</t>
  </si>
  <si>
    <t>460520164</t>
  </si>
  <si>
    <t>-844947961</t>
  </si>
  <si>
    <t>741420021.2</t>
  </si>
  <si>
    <t>-1766919243</t>
  </si>
  <si>
    <t>741420021.3</t>
  </si>
  <si>
    <t>-881077495</t>
  </si>
  <si>
    <t>Inf.cena001</t>
  </si>
  <si>
    <t>-2082918187</t>
  </si>
  <si>
    <t>460421271-S</t>
  </si>
  <si>
    <t>1142494034</t>
  </si>
  <si>
    <t>741132474.1</t>
  </si>
  <si>
    <t>-443735171</t>
  </si>
  <si>
    <t>Inf.cena</t>
  </si>
  <si>
    <t>-16161020</t>
  </si>
  <si>
    <t>210204121</t>
  </si>
  <si>
    <t>330171691</t>
  </si>
  <si>
    <t>Inf.cena002</t>
  </si>
  <si>
    <t>295073531</t>
  </si>
  <si>
    <t>43</t>
  </si>
  <si>
    <t>PPV002</t>
  </si>
  <si>
    <t>PPV 1 %</t>
  </si>
  <si>
    <t>-720557349</t>
  </si>
  <si>
    <t>003</t>
  </si>
  <si>
    <t>Zemní práce - II.etapa</t>
  </si>
  <si>
    <t>44</t>
  </si>
  <si>
    <t>460010022.1</t>
  </si>
  <si>
    <t>Vytýčení trasy podél silnice</t>
  </si>
  <si>
    <t>km</t>
  </si>
  <si>
    <t>1845889467</t>
  </si>
  <si>
    <t>45</t>
  </si>
  <si>
    <t>460080035</t>
  </si>
  <si>
    <t>Betonový základ pro přechody komunikací</t>
  </si>
  <si>
    <t>-999470469</t>
  </si>
  <si>
    <t>46</t>
  </si>
  <si>
    <t>46003017</t>
  </si>
  <si>
    <t>Bourání živice do 10 cm</t>
  </si>
  <si>
    <t>1815957385</t>
  </si>
  <si>
    <t>47</t>
  </si>
  <si>
    <t>460080112</t>
  </si>
  <si>
    <t>Rozbourání betonového základu</t>
  </si>
  <si>
    <t>-598014601</t>
  </si>
  <si>
    <t>48</t>
  </si>
  <si>
    <t>460030174</t>
  </si>
  <si>
    <t>Odstranění krytu či podkladové vrstvy komunikace</t>
  </si>
  <si>
    <t>199199452</t>
  </si>
  <si>
    <t>49</t>
  </si>
  <si>
    <t>460030191</t>
  </si>
  <si>
    <t>Řezání spár v asfaltu</t>
  </si>
  <si>
    <t>-787554887</t>
  </si>
  <si>
    <t>50</t>
  </si>
  <si>
    <t>460600061</t>
  </si>
  <si>
    <t>Odvoz sutě -beton , živice do 1 km</t>
  </si>
  <si>
    <t>-357846550</t>
  </si>
  <si>
    <t>51</t>
  </si>
  <si>
    <t>460600071</t>
  </si>
  <si>
    <t>Odvoz sutě -beton , živice za další km</t>
  </si>
  <si>
    <t>1132585594</t>
  </si>
  <si>
    <t>52</t>
  </si>
  <si>
    <t>460600061.1</t>
  </si>
  <si>
    <t>Poplatek za skládku betonové suti</t>
  </si>
  <si>
    <t>1732707060</t>
  </si>
  <si>
    <t>53</t>
  </si>
  <si>
    <t>460600061.2</t>
  </si>
  <si>
    <t>Poplatek za skládku živičné suti</t>
  </si>
  <si>
    <t>-1789515912</t>
  </si>
  <si>
    <t>54</t>
  </si>
  <si>
    <t>171201211</t>
  </si>
  <si>
    <t>Poplatek za uložení stavebního odpadu - zeminy a kameniva na skládce</t>
  </si>
  <si>
    <t>1596399691</t>
  </si>
  <si>
    <t>55</t>
  </si>
  <si>
    <t>460080035.1</t>
  </si>
  <si>
    <t>Betonový základ pro stožár VO</t>
  </si>
  <si>
    <t>-1625305734</t>
  </si>
  <si>
    <t>56</t>
  </si>
  <si>
    <t>460150143</t>
  </si>
  <si>
    <t>Výkop rýhy 35/60 cm</t>
  </si>
  <si>
    <t>-428317532</t>
  </si>
  <si>
    <t>460202163</t>
  </si>
  <si>
    <t>Výkop rýhy 35/80 cm</t>
  </si>
  <si>
    <t>-180553255</t>
  </si>
  <si>
    <t>58</t>
  </si>
  <si>
    <t>460150303</t>
  </si>
  <si>
    <t>Výkop rýhy 50/120 cm</t>
  </si>
  <si>
    <t>229446008</t>
  </si>
  <si>
    <t>59</t>
  </si>
  <si>
    <t>460050003</t>
  </si>
  <si>
    <t>Výkop jam pro stožáry VO</t>
  </si>
  <si>
    <t>-1979025473</t>
  </si>
  <si>
    <t>60</t>
  </si>
  <si>
    <t>460421082</t>
  </si>
  <si>
    <t>Zřízení kabel. lože</t>
  </si>
  <si>
    <t>529307191</t>
  </si>
  <si>
    <t>61</t>
  </si>
  <si>
    <t>460470011</t>
  </si>
  <si>
    <t>Křížení inž. sítí</t>
  </si>
  <si>
    <t>104542257</t>
  </si>
  <si>
    <t>62</t>
  </si>
  <si>
    <t>460560143</t>
  </si>
  <si>
    <t>Zához rýhy 35/60 cm</t>
  </si>
  <si>
    <t>497161675</t>
  </si>
  <si>
    <t>63</t>
  </si>
  <si>
    <t>460560163</t>
  </si>
  <si>
    <t>Zához rýhy 35/80 cm</t>
  </si>
  <si>
    <t>904460288</t>
  </si>
  <si>
    <t>460560303</t>
  </si>
  <si>
    <t>Zához rýhy 50/120 cm</t>
  </si>
  <si>
    <t>-141241595</t>
  </si>
  <si>
    <t>65</t>
  </si>
  <si>
    <t>460490011</t>
  </si>
  <si>
    <t>Fólie PVC š. 33 cm</t>
  </si>
  <si>
    <t>873901599</t>
  </si>
  <si>
    <t>66</t>
  </si>
  <si>
    <t>460600023</t>
  </si>
  <si>
    <t>Odvoz zeminy</t>
  </si>
  <si>
    <t>-1668934887</t>
  </si>
  <si>
    <t>67</t>
  </si>
  <si>
    <t>460600031</t>
  </si>
  <si>
    <t>Odvoz za každý další km</t>
  </si>
  <si>
    <t>-1159016040</t>
  </si>
  <si>
    <t>68</t>
  </si>
  <si>
    <t>460620013</t>
  </si>
  <si>
    <t>Definitivní úprava terénu</t>
  </si>
  <si>
    <t>72166417</t>
  </si>
  <si>
    <t>69</t>
  </si>
  <si>
    <t>460600022</t>
  </si>
  <si>
    <t>Přesun hmot po staveništi</t>
  </si>
  <si>
    <t>141152797</t>
  </si>
  <si>
    <t>70</t>
  </si>
  <si>
    <t>572341112</t>
  </si>
  <si>
    <t>Zřízení podkladní vrstvy z asfatový beton</t>
  </si>
  <si>
    <t>17817798</t>
  </si>
  <si>
    <t>71</t>
  </si>
  <si>
    <t>566901161</t>
  </si>
  <si>
    <t>Zřízení podkladní vrstvy z mechanicky zpevněné kamenivo</t>
  </si>
  <si>
    <t>-1585073995</t>
  </si>
  <si>
    <t>72</t>
  </si>
  <si>
    <t>566901133</t>
  </si>
  <si>
    <t>Štěrkodrť tř.A, FR.0-63</t>
  </si>
  <si>
    <t>258466167</t>
  </si>
  <si>
    <t>73</t>
  </si>
  <si>
    <t>štp</t>
  </si>
  <si>
    <t>Štěrkopísek do 15 cm</t>
  </si>
  <si>
    <t>-1682733750</t>
  </si>
  <si>
    <t>74</t>
  </si>
  <si>
    <t>PPV003</t>
  </si>
  <si>
    <t>800131692</t>
  </si>
  <si>
    <t>004</t>
  </si>
  <si>
    <t>Ostatní - II.etapa</t>
  </si>
  <si>
    <t>75</t>
  </si>
  <si>
    <t>004-001</t>
  </si>
  <si>
    <t>Přepojení stáv. rozvodů</t>
  </si>
  <si>
    <t>344352202</t>
  </si>
  <si>
    <t>76</t>
  </si>
  <si>
    <t>004-002</t>
  </si>
  <si>
    <t>Geodetické zaměření</t>
  </si>
  <si>
    <t>-1780219205</t>
  </si>
  <si>
    <t>P</t>
  </si>
  <si>
    <t>Parkoviště</t>
  </si>
  <si>
    <t>005</t>
  </si>
  <si>
    <t>Materiál - parkoviště</t>
  </si>
  <si>
    <t>77</t>
  </si>
  <si>
    <t>Mat. 021</t>
  </si>
  <si>
    <t>-1707169687</t>
  </si>
  <si>
    <t>78</t>
  </si>
  <si>
    <t>Mat. 022</t>
  </si>
  <si>
    <t>819198090</t>
  </si>
  <si>
    <t>79</t>
  </si>
  <si>
    <t>Mat. 023</t>
  </si>
  <si>
    <t>-1296058334</t>
  </si>
  <si>
    <t>80</t>
  </si>
  <si>
    <t>Mat. 024</t>
  </si>
  <si>
    <t>1920523092</t>
  </si>
  <si>
    <t>81</t>
  </si>
  <si>
    <t>Mat. 025</t>
  </si>
  <si>
    <t>-472843685</t>
  </si>
  <si>
    <t>82</t>
  </si>
  <si>
    <t>Mat. 026</t>
  </si>
  <si>
    <t>1521642035</t>
  </si>
  <si>
    <t>83</t>
  </si>
  <si>
    <t>Mat. 027</t>
  </si>
  <si>
    <t>1319539700</t>
  </si>
  <si>
    <t>84</t>
  </si>
  <si>
    <t>Mat. 028</t>
  </si>
  <si>
    <t>-401915301</t>
  </si>
  <si>
    <t>85</t>
  </si>
  <si>
    <t>Mat. 029</t>
  </si>
  <si>
    <t>1410347119</t>
  </si>
  <si>
    <t>86</t>
  </si>
  <si>
    <t>Mat. 030</t>
  </si>
  <si>
    <t>-1017247138</t>
  </si>
  <si>
    <t>87</t>
  </si>
  <si>
    <t>Mat. 031</t>
  </si>
  <si>
    <t>-555960780</t>
  </si>
  <si>
    <t>88</t>
  </si>
  <si>
    <t>Mat. 032</t>
  </si>
  <si>
    <t>-932237543</t>
  </si>
  <si>
    <t>89</t>
  </si>
  <si>
    <t>Mat. 033</t>
  </si>
  <si>
    <t>-634370318</t>
  </si>
  <si>
    <t>90</t>
  </si>
  <si>
    <t>Mat. 034</t>
  </si>
  <si>
    <t>-1052011840</t>
  </si>
  <si>
    <t>91</t>
  </si>
  <si>
    <t>Mat. 035</t>
  </si>
  <si>
    <t>-1742542044</t>
  </si>
  <si>
    <t>92</t>
  </si>
  <si>
    <t>Mat. 036</t>
  </si>
  <si>
    <t>1351449369</t>
  </si>
  <si>
    <t>93</t>
  </si>
  <si>
    <t>Mat. 037</t>
  </si>
  <si>
    <t>29177527</t>
  </si>
  <si>
    <t>94</t>
  </si>
  <si>
    <t>Mat. 038</t>
  </si>
  <si>
    <t>-220520911</t>
  </si>
  <si>
    <t>PM005</t>
  </si>
  <si>
    <t>-962886968</t>
  </si>
  <si>
    <t>006</t>
  </si>
  <si>
    <t>Montáž - parkoviště</t>
  </si>
  <si>
    <t>-1097864180</t>
  </si>
  <si>
    <t>97</t>
  </si>
  <si>
    <t>1168912854</t>
  </si>
  <si>
    <t>98</t>
  </si>
  <si>
    <t>-214764116</t>
  </si>
  <si>
    <t>99</t>
  </si>
  <si>
    <t>1843739817</t>
  </si>
  <si>
    <t>100</t>
  </si>
  <si>
    <t>1533409917</t>
  </si>
  <si>
    <t>101</t>
  </si>
  <si>
    <t>1684721324</t>
  </si>
  <si>
    <t>102</t>
  </si>
  <si>
    <t>1550808593</t>
  </si>
  <si>
    <t>103</t>
  </si>
  <si>
    <t>1068105098</t>
  </si>
  <si>
    <t>104</t>
  </si>
  <si>
    <t>-1341097767</t>
  </si>
  <si>
    <t>105</t>
  </si>
  <si>
    <t>1595478632</t>
  </si>
  <si>
    <t>106</t>
  </si>
  <si>
    <t>1671707615</t>
  </si>
  <si>
    <t>107</t>
  </si>
  <si>
    <t>-1042605703</t>
  </si>
  <si>
    <t>108</t>
  </si>
  <si>
    <t>-39814735</t>
  </si>
  <si>
    <t>109</t>
  </si>
  <si>
    <t>-1747027534</t>
  </si>
  <si>
    <t>110</t>
  </si>
  <si>
    <t>467441937</t>
  </si>
  <si>
    <t>111</t>
  </si>
  <si>
    <t>781275799</t>
  </si>
  <si>
    <t>112</t>
  </si>
  <si>
    <t>-1456775929</t>
  </si>
  <si>
    <t>113</t>
  </si>
  <si>
    <t>-833703946</t>
  </si>
  <si>
    <t>114</t>
  </si>
  <si>
    <t>Inf.cena003</t>
  </si>
  <si>
    <t>765563222</t>
  </si>
  <si>
    <t>115</t>
  </si>
  <si>
    <t>Inf.cena004</t>
  </si>
  <si>
    <t>68809529</t>
  </si>
  <si>
    <t>116</t>
  </si>
  <si>
    <t>PPV006</t>
  </si>
  <si>
    <t>872542520</t>
  </si>
  <si>
    <t>007</t>
  </si>
  <si>
    <t>Zemní práce - parkoviště</t>
  </si>
  <si>
    <t>117</t>
  </si>
  <si>
    <t>1444551849</t>
  </si>
  <si>
    <t>118</t>
  </si>
  <si>
    <t>1644623922</t>
  </si>
  <si>
    <t>119</t>
  </si>
  <si>
    <t>-2119240954</t>
  </si>
  <si>
    <t>120</t>
  </si>
  <si>
    <t>-2031559761</t>
  </si>
  <si>
    <t>121</t>
  </si>
  <si>
    <t>-1222120125</t>
  </si>
  <si>
    <t>122</t>
  </si>
  <si>
    <t>2002026857</t>
  </si>
  <si>
    <t>123</t>
  </si>
  <si>
    <t>1684143964</t>
  </si>
  <si>
    <t>124</t>
  </si>
  <si>
    <t>63608480</t>
  </si>
  <si>
    <t>125</t>
  </si>
  <si>
    <t>1725936342</t>
  </si>
  <si>
    <t>126</t>
  </si>
  <si>
    <t>-166551514</t>
  </si>
  <si>
    <t>127</t>
  </si>
  <si>
    <t>-928288277</t>
  </si>
  <si>
    <t>128</t>
  </si>
  <si>
    <t>-1442977030</t>
  </si>
  <si>
    <t>129</t>
  </si>
  <si>
    <t>1493037558</t>
  </si>
  <si>
    <t>130</t>
  </si>
  <si>
    <t>-1094316973</t>
  </si>
  <si>
    <t>131</t>
  </si>
  <si>
    <t>919736039</t>
  </si>
  <si>
    <t>132</t>
  </si>
  <si>
    <t>1041653765</t>
  </si>
  <si>
    <t>133</t>
  </si>
  <si>
    <t>1654854941</t>
  </si>
  <si>
    <t>134</t>
  </si>
  <si>
    <t>-724512045</t>
  </si>
  <si>
    <t>135</t>
  </si>
  <si>
    <t>2134482098</t>
  </si>
  <si>
    <t>136</t>
  </si>
  <si>
    <t>1894981316</t>
  </si>
  <si>
    <t>137</t>
  </si>
  <si>
    <t>1292339972</t>
  </si>
  <si>
    <t>138</t>
  </si>
  <si>
    <t>-936388074</t>
  </si>
  <si>
    <t>139</t>
  </si>
  <si>
    <t>-1410788062</t>
  </si>
  <si>
    <t>140</t>
  </si>
  <si>
    <t>-1187030740</t>
  </si>
  <si>
    <t>141</t>
  </si>
  <si>
    <t>-1854880326</t>
  </si>
  <si>
    <t>142</t>
  </si>
  <si>
    <t>1405539808</t>
  </si>
  <si>
    <t>143</t>
  </si>
  <si>
    <t>-1861097068</t>
  </si>
  <si>
    <t>144</t>
  </si>
  <si>
    <t>-1317699233</t>
  </si>
  <si>
    <t>145</t>
  </si>
  <si>
    <t>-1836548394</t>
  </si>
  <si>
    <t>146</t>
  </si>
  <si>
    <t>-500590908</t>
  </si>
  <si>
    <t>147</t>
  </si>
  <si>
    <t>PPV007</t>
  </si>
  <si>
    <t>970649942</t>
  </si>
  <si>
    <t>008</t>
  </si>
  <si>
    <t>Ostatní - parkoviště</t>
  </si>
  <si>
    <t>148</t>
  </si>
  <si>
    <t>008-001</t>
  </si>
  <si>
    <t>-1067169034</t>
  </si>
  <si>
    <t>149</t>
  </si>
  <si>
    <t>008-002</t>
  </si>
  <si>
    <t>-1937225514</t>
  </si>
  <si>
    <t>HZS</t>
  </si>
  <si>
    <t>Hodinové zúčtovací sazby</t>
  </si>
  <si>
    <t>150</t>
  </si>
  <si>
    <t>HZS-001</t>
  </si>
  <si>
    <t>HZS - Revizní zpráva elektro</t>
  </si>
  <si>
    <t>hod</t>
  </si>
  <si>
    <t>-569954974</t>
  </si>
  <si>
    <t>04 - Vedlejší a ostatní náklady</t>
  </si>
  <si>
    <t>VRN - Vedlejší rozpočtové náklady</t>
  </si>
  <si>
    <t>VRN</t>
  </si>
  <si>
    <t>Vedlejší rozpočtové náklady</t>
  </si>
  <si>
    <t>0300010032</t>
  </si>
  <si>
    <t>Zařízení staveniště</t>
  </si>
  <si>
    <t>1024</t>
  </si>
  <si>
    <t>567047028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</si>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</sst>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561031111" TargetMode="External"/><Relationship Id="rId13" Type="http://schemas.openxmlformats.org/officeDocument/2006/relationships/hyperlink" Target="https://podminky.urs.cz/item/CS_URS_2021_02/573211107" TargetMode="External"/><Relationship Id="rId18" Type="http://schemas.openxmlformats.org/officeDocument/2006/relationships/hyperlink" Target="https://podminky.urs.cz/item/CS_URS_2021_02/564861111" TargetMode="External"/><Relationship Id="rId26" Type="http://schemas.openxmlformats.org/officeDocument/2006/relationships/hyperlink" Target="https://podminky.urs.cz/item/CS_URS_2021_02/113107242" TargetMode="External"/><Relationship Id="rId3" Type="http://schemas.openxmlformats.org/officeDocument/2006/relationships/hyperlink" Target="https://podminky.urs.cz/item/CS_URS_2021_02/132251101" TargetMode="External"/><Relationship Id="rId21" Type="http://schemas.openxmlformats.org/officeDocument/2006/relationships/hyperlink" Target="https://podminky.urs.cz/item/CS_URS_2021_02/916331112" TargetMode="External"/><Relationship Id="rId7" Type="http://schemas.openxmlformats.org/officeDocument/2006/relationships/hyperlink" Target="https://podminky.urs.cz/item/CS_URS_2021_02/919732221" TargetMode="External"/><Relationship Id="rId12" Type="http://schemas.openxmlformats.org/officeDocument/2006/relationships/hyperlink" Target="https://podminky.urs.cz/item/CS_URS_2021_02/577134131" TargetMode="External"/><Relationship Id="rId17" Type="http://schemas.openxmlformats.org/officeDocument/2006/relationships/hyperlink" Target="https://podminky.urs.cz/item/CS_URS_2021_02/596211112" TargetMode="External"/><Relationship Id="rId25" Type="http://schemas.openxmlformats.org/officeDocument/2006/relationships/hyperlink" Target="https://podminky.urs.cz/item/CS_URS_2021_02/564851111" TargetMode="External"/><Relationship Id="rId2" Type="http://schemas.openxmlformats.org/officeDocument/2006/relationships/hyperlink" Target="https://podminky.urs.cz/item/CS_URS_2021_02/122252205" TargetMode="External"/><Relationship Id="rId16" Type="http://schemas.openxmlformats.org/officeDocument/2006/relationships/hyperlink" Target="https://podminky.urs.cz/item/CS_URS_2021_02/564952111" TargetMode="External"/><Relationship Id="rId20" Type="http://schemas.openxmlformats.org/officeDocument/2006/relationships/hyperlink" Target="https://podminky.urs.cz/item/CS_URS_2021_02/59217034" TargetMode="External"/><Relationship Id="rId29" Type="http://schemas.openxmlformats.org/officeDocument/2006/relationships/hyperlink" Target="https://podminky.urs.cz/item/CS_URS_2021_02/997221569" TargetMode="External"/><Relationship Id="rId1" Type="http://schemas.openxmlformats.org/officeDocument/2006/relationships/hyperlink" Target="https://podminky.urs.cz/item/CS_URS_2021_02/181152302" TargetMode="External"/><Relationship Id="rId6" Type="http://schemas.openxmlformats.org/officeDocument/2006/relationships/hyperlink" Target="https://podminky.urs.cz/item/CS_URS_2021_02/212751103" TargetMode="External"/><Relationship Id="rId11" Type="http://schemas.openxmlformats.org/officeDocument/2006/relationships/hyperlink" Target="https://podminky.urs.cz/item/CS_URS_2021_02/167151111" TargetMode="External"/><Relationship Id="rId24" Type="http://schemas.openxmlformats.org/officeDocument/2006/relationships/hyperlink" Target="https://podminky.urs.cz/item/CS_URS_2021_02/596211210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171201231" TargetMode="External"/><Relationship Id="rId15" Type="http://schemas.openxmlformats.org/officeDocument/2006/relationships/hyperlink" Target="https://podminky.urs.cz/item/CS_URS_2021_02/573111112" TargetMode="External"/><Relationship Id="rId23" Type="http://schemas.openxmlformats.org/officeDocument/2006/relationships/hyperlink" Target="https://podminky.urs.cz/item/CS_URS_2021_02/59228409" TargetMode="External"/><Relationship Id="rId28" Type="http://schemas.openxmlformats.org/officeDocument/2006/relationships/hyperlink" Target="https://podminky.urs.cz/item/CS_URS_2021_02/997221561" TargetMode="External"/><Relationship Id="rId10" Type="http://schemas.openxmlformats.org/officeDocument/2006/relationships/hyperlink" Target="https://podminky.urs.cz/item/CS_URS_2021_02/162751117" TargetMode="External"/><Relationship Id="rId19" Type="http://schemas.openxmlformats.org/officeDocument/2006/relationships/hyperlink" Target="https://podminky.urs.cz/item/CS_URS_2021_02/916131213" TargetMode="External"/><Relationship Id="rId31" Type="http://schemas.openxmlformats.org/officeDocument/2006/relationships/hyperlink" Target="https://podminky.urs.cz/item/CS_URS_2021_02/998225111" TargetMode="External"/><Relationship Id="rId4" Type="http://schemas.openxmlformats.org/officeDocument/2006/relationships/hyperlink" Target="https://podminky.urs.cz/item/CS_URS_2021_02/162751117" TargetMode="External"/><Relationship Id="rId9" Type="http://schemas.openxmlformats.org/officeDocument/2006/relationships/hyperlink" Target="https://podminky.urs.cz/item/CS_URS_2021_02/58530170" TargetMode="External"/><Relationship Id="rId14" Type="http://schemas.openxmlformats.org/officeDocument/2006/relationships/hyperlink" Target="https://podminky.urs.cz/item/CS_URS_2021_02/577176111" TargetMode="External"/><Relationship Id="rId22" Type="http://schemas.openxmlformats.org/officeDocument/2006/relationships/hyperlink" Target="https://podminky.urs.cz/item/CS_URS_2021_02/339921132" TargetMode="External"/><Relationship Id="rId27" Type="http://schemas.openxmlformats.org/officeDocument/2006/relationships/hyperlink" Target="https://podminky.urs.cz/item/CS_URS_2021_02/919735112" TargetMode="External"/><Relationship Id="rId30" Type="http://schemas.openxmlformats.org/officeDocument/2006/relationships/hyperlink" Target="https://podminky.urs.cz/item/CS_URS_2021_02/99722187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564911411" TargetMode="External"/><Relationship Id="rId13" Type="http://schemas.openxmlformats.org/officeDocument/2006/relationships/hyperlink" Target="https://podminky.urs.cz/item/CS_URS_2021_02/339921132" TargetMode="External"/><Relationship Id="rId18" Type="http://schemas.openxmlformats.org/officeDocument/2006/relationships/hyperlink" Target="https://podminky.urs.cz/item/CS_URS_2021_02/915211112" TargetMode="External"/><Relationship Id="rId26" Type="http://schemas.openxmlformats.org/officeDocument/2006/relationships/hyperlink" Target="https://podminky.urs.cz/item/CS_URS_2021_02/997221561" TargetMode="External"/><Relationship Id="rId3" Type="http://schemas.openxmlformats.org/officeDocument/2006/relationships/hyperlink" Target="https://podminky.urs.cz/item/CS_URS_2021_02/564571111" TargetMode="External"/><Relationship Id="rId21" Type="http://schemas.openxmlformats.org/officeDocument/2006/relationships/hyperlink" Target="https://podminky.urs.cz/item/CS_URS_2021_02/915621111" TargetMode="External"/><Relationship Id="rId7" Type="http://schemas.openxmlformats.org/officeDocument/2006/relationships/hyperlink" Target="https://podminky.urs.cz/item/CS_URS_2021_02/573211107" TargetMode="External"/><Relationship Id="rId12" Type="http://schemas.openxmlformats.org/officeDocument/2006/relationships/hyperlink" Target="https://podminky.urs.cz/item/CS_URS_2021_02/59217034" TargetMode="External"/><Relationship Id="rId17" Type="http://schemas.openxmlformats.org/officeDocument/2006/relationships/hyperlink" Target="https://podminky.urs.cz/item/CS_URS_2021_02/914511111" TargetMode="External"/><Relationship Id="rId25" Type="http://schemas.openxmlformats.org/officeDocument/2006/relationships/hyperlink" Target="https://podminky.urs.cz/item/CS_URS_2021_02/962052211" TargetMode="External"/><Relationship Id="rId2" Type="http://schemas.openxmlformats.org/officeDocument/2006/relationships/hyperlink" Target="https://podminky.urs.cz/item/CS_URS_2021_02/182151111" TargetMode="External"/><Relationship Id="rId16" Type="http://schemas.openxmlformats.org/officeDocument/2006/relationships/hyperlink" Target="https://podminky.urs.cz/item/CS_URS_2021_02/914111111" TargetMode="External"/><Relationship Id="rId20" Type="http://schemas.openxmlformats.org/officeDocument/2006/relationships/hyperlink" Target="https://podminky.urs.cz/item/CS_URS_2021_02/915231112" TargetMode="External"/><Relationship Id="rId29" Type="http://schemas.openxmlformats.org/officeDocument/2006/relationships/hyperlink" Target="https://podminky.urs.cz/item/CS_URS_2021_02/998225111" TargetMode="External"/><Relationship Id="rId1" Type="http://schemas.openxmlformats.org/officeDocument/2006/relationships/hyperlink" Target="https://podminky.urs.cz/item/CS_URS_2021_02/181152302" TargetMode="External"/><Relationship Id="rId6" Type="http://schemas.openxmlformats.org/officeDocument/2006/relationships/hyperlink" Target="https://podminky.urs.cz/item/CS_URS_2021_02/577134131" TargetMode="External"/><Relationship Id="rId11" Type="http://schemas.openxmlformats.org/officeDocument/2006/relationships/hyperlink" Target="https://podminky.urs.cz/item/CS_URS_2021_02/916131213" TargetMode="External"/><Relationship Id="rId24" Type="http://schemas.openxmlformats.org/officeDocument/2006/relationships/hyperlink" Target="https://podminky.urs.cz/item/CS_URS_2021_02/997221579" TargetMode="External"/><Relationship Id="rId5" Type="http://schemas.openxmlformats.org/officeDocument/2006/relationships/hyperlink" Target="https://podminky.urs.cz/item/CS_URS_2021_02/167151101" TargetMode="External"/><Relationship Id="rId15" Type="http://schemas.openxmlformats.org/officeDocument/2006/relationships/hyperlink" Target="https://podminky.urs.cz/item/CS_URS_2021_02/966006132" TargetMode="External"/><Relationship Id="rId23" Type="http://schemas.openxmlformats.org/officeDocument/2006/relationships/hyperlink" Target="https://podminky.urs.cz/item/CS_URS_2021_02/997221571" TargetMode="External"/><Relationship Id="rId28" Type="http://schemas.openxmlformats.org/officeDocument/2006/relationships/hyperlink" Target="https://podminky.urs.cz/item/CS_URS_2021_02/997221862" TargetMode="External"/><Relationship Id="rId10" Type="http://schemas.openxmlformats.org/officeDocument/2006/relationships/hyperlink" Target="https://podminky.urs.cz/item/CS_URS_2021_02/564851111" TargetMode="External"/><Relationship Id="rId19" Type="http://schemas.openxmlformats.org/officeDocument/2006/relationships/hyperlink" Target="https://podminky.urs.cz/item/CS_URS_2021_02/915611111" TargetMode="External"/><Relationship Id="rId4" Type="http://schemas.openxmlformats.org/officeDocument/2006/relationships/hyperlink" Target="https://podminky.urs.cz/item/CS_URS_2021_02/162751117" TargetMode="External"/><Relationship Id="rId9" Type="http://schemas.openxmlformats.org/officeDocument/2006/relationships/hyperlink" Target="https://podminky.urs.cz/item/CS_URS_2021_02/573111112" TargetMode="External"/><Relationship Id="rId14" Type="http://schemas.openxmlformats.org/officeDocument/2006/relationships/hyperlink" Target="https://podminky.urs.cz/item/CS_URS_2021_02/59228409" TargetMode="External"/><Relationship Id="rId22" Type="http://schemas.openxmlformats.org/officeDocument/2006/relationships/hyperlink" Target="https://podminky.urs.cz/item/CS_URS_2021_02/113106192" TargetMode="External"/><Relationship Id="rId27" Type="http://schemas.openxmlformats.org/officeDocument/2006/relationships/hyperlink" Target="https://podminky.urs.cz/item/CS_URS_2021_02/997221569" TargetMode="External"/><Relationship Id="rId30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3"/>
      <c r="AQ5" s="23"/>
      <c r="AR5" s="21"/>
      <c r="BE5" s="34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3"/>
      <c r="AQ6" s="23"/>
      <c r="AR6" s="21"/>
      <c r="BE6" s="34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9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9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9"/>
      <c r="BS10" s="18" t="s">
        <v>27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49"/>
      <c r="BS11" s="18" t="s">
        <v>27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9"/>
      <c r="BS12" s="18" t="s">
        <v>27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49"/>
      <c r="BS13" s="18" t="s">
        <v>27</v>
      </c>
    </row>
    <row r="14" spans="1:74" ht="12.75">
      <c r="B14" s="22"/>
      <c r="C14" s="23"/>
      <c r="D14" s="23"/>
      <c r="E14" s="354" t="s">
        <v>31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49"/>
      <c r="BS14" s="18" t="s">
        <v>27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9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49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9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9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9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9"/>
    </row>
    <row r="23" spans="1:71" s="1" customFormat="1" ht="91.5" customHeight="1">
      <c r="B23" s="22"/>
      <c r="C23" s="23"/>
      <c r="D23" s="23"/>
      <c r="E23" s="356" t="s">
        <v>37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3"/>
      <c r="AP23" s="23"/>
      <c r="AQ23" s="23"/>
      <c r="AR23" s="21"/>
      <c r="BE23" s="34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9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7">
        <f>ROUND(AG54,2)</f>
        <v>0</v>
      </c>
      <c r="AL26" s="358"/>
      <c r="AM26" s="358"/>
      <c r="AN26" s="358"/>
      <c r="AO26" s="358"/>
      <c r="AP26" s="37"/>
      <c r="AQ26" s="37"/>
      <c r="AR26" s="40"/>
      <c r="BE26" s="34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9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9" t="s">
        <v>39</v>
      </c>
      <c r="M28" s="359"/>
      <c r="N28" s="359"/>
      <c r="O28" s="359"/>
      <c r="P28" s="359"/>
      <c r="Q28" s="37"/>
      <c r="R28" s="37"/>
      <c r="S28" s="37"/>
      <c r="T28" s="37"/>
      <c r="U28" s="37"/>
      <c r="V28" s="37"/>
      <c r="W28" s="359" t="s">
        <v>40</v>
      </c>
      <c r="X28" s="359"/>
      <c r="Y28" s="359"/>
      <c r="Z28" s="359"/>
      <c r="AA28" s="359"/>
      <c r="AB28" s="359"/>
      <c r="AC28" s="359"/>
      <c r="AD28" s="359"/>
      <c r="AE28" s="359"/>
      <c r="AF28" s="37"/>
      <c r="AG28" s="37"/>
      <c r="AH28" s="37"/>
      <c r="AI28" s="37"/>
      <c r="AJ28" s="37"/>
      <c r="AK28" s="359" t="s">
        <v>41</v>
      </c>
      <c r="AL28" s="359"/>
      <c r="AM28" s="359"/>
      <c r="AN28" s="359"/>
      <c r="AO28" s="359"/>
      <c r="AP28" s="37"/>
      <c r="AQ28" s="37"/>
      <c r="AR28" s="40"/>
      <c r="BE28" s="349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62">
        <v>0.21</v>
      </c>
      <c r="M29" s="361"/>
      <c r="N29" s="361"/>
      <c r="O29" s="361"/>
      <c r="P29" s="361"/>
      <c r="Q29" s="42"/>
      <c r="R29" s="42"/>
      <c r="S29" s="42"/>
      <c r="T29" s="42"/>
      <c r="U29" s="42"/>
      <c r="V29" s="42"/>
      <c r="W29" s="360">
        <f>ROUND(AZ54, 2)</f>
        <v>0</v>
      </c>
      <c r="X29" s="361"/>
      <c r="Y29" s="361"/>
      <c r="Z29" s="361"/>
      <c r="AA29" s="361"/>
      <c r="AB29" s="361"/>
      <c r="AC29" s="361"/>
      <c r="AD29" s="361"/>
      <c r="AE29" s="361"/>
      <c r="AF29" s="42"/>
      <c r="AG29" s="42"/>
      <c r="AH29" s="42"/>
      <c r="AI29" s="42"/>
      <c r="AJ29" s="42"/>
      <c r="AK29" s="360">
        <f>ROUND(AV54, 2)</f>
        <v>0</v>
      </c>
      <c r="AL29" s="361"/>
      <c r="AM29" s="361"/>
      <c r="AN29" s="361"/>
      <c r="AO29" s="361"/>
      <c r="AP29" s="42"/>
      <c r="AQ29" s="42"/>
      <c r="AR29" s="43"/>
      <c r="BE29" s="350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62">
        <v>0.15</v>
      </c>
      <c r="M30" s="361"/>
      <c r="N30" s="361"/>
      <c r="O30" s="361"/>
      <c r="P30" s="361"/>
      <c r="Q30" s="42"/>
      <c r="R30" s="42"/>
      <c r="S30" s="42"/>
      <c r="T30" s="42"/>
      <c r="U30" s="42"/>
      <c r="V30" s="42"/>
      <c r="W30" s="360">
        <f>ROUND(BA54, 2)</f>
        <v>0</v>
      </c>
      <c r="X30" s="361"/>
      <c r="Y30" s="361"/>
      <c r="Z30" s="361"/>
      <c r="AA30" s="361"/>
      <c r="AB30" s="361"/>
      <c r="AC30" s="361"/>
      <c r="AD30" s="361"/>
      <c r="AE30" s="361"/>
      <c r="AF30" s="42"/>
      <c r="AG30" s="42"/>
      <c r="AH30" s="42"/>
      <c r="AI30" s="42"/>
      <c r="AJ30" s="42"/>
      <c r="AK30" s="360">
        <f>ROUND(AW54, 2)</f>
        <v>0</v>
      </c>
      <c r="AL30" s="361"/>
      <c r="AM30" s="361"/>
      <c r="AN30" s="361"/>
      <c r="AO30" s="361"/>
      <c r="AP30" s="42"/>
      <c r="AQ30" s="42"/>
      <c r="AR30" s="43"/>
      <c r="BE30" s="350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62">
        <v>0.21</v>
      </c>
      <c r="M31" s="361"/>
      <c r="N31" s="361"/>
      <c r="O31" s="361"/>
      <c r="P31" s="361"/>
      <c r="Q31" s="42"/>
      <c r="R31" s="42"/>
      <c r="S31" s="42"/>
      <c r="T31" s="42"/>
      <c r="U31" s="42"/>
      <c r="V31" s="42"/>
      <c r="W31" s="360">
        <f>ROUND(BB54, 2)</f>
        <v>0</v>
      </c>
      <c r="X31" s="361"/>
      <c r="Y31" s="361"/>
      <c r="Z31" s="361"/>
      <c r="AA31" s="361"/>
      <c r="AB31" s="361"/>
      <c r="AC31" s="361"/>
      <c r="AD31" s="361"/>
      <c r="AE31" s="361"/>
      <c r="AF31" s="42"/>
      <c r="AG31" s="42"/>
      <c r="AH31" s="42"/>
      <c r="AI31" s="42"/>
      <c r="AJ31" s="42"/>
      <c r="AK31" s="360">
        <v>0</v>
      </c>
      <c r="AL31" s="361"/>
      <c r="AM31" s="361"/>
      <c r="AN31" s="361"/>
      <c r="AO31" s="361"/>
      <c r="AP31" s="42"/>
      <c r="AQ31" s="42"/>
      <c r="AR31" s="43"/>
      <c r="BE31" s="350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62">
        <v>0.15</v>
      </c>
      <c r="M32" s="361"/>
      <c r="N32" s="361"/>
      <c r="O32" s="361"/>
      <c r="P32" s="361"/>
      <c r="Q32" s="42"/>
      <c r="R32" s="42"/>
      <c r="S32" s="42"/>
      <c r="T32" s="42"/>
      <c r="U32" s="42"/>
      <c r="V32" s="42"/>
      <c r="W32" s="360">
        <f>ROUND(BC54, 2)</f>
        <v>0</v>
      </c>
      <c r="X32" s="361"/>
      <c r="Y32" s="361"/>
      <c r="Z32" s="361"/>
      <c r="AA32" s="361"/>
      <c r="AB32" s="361"/>
      <c r="AC32" s="361"/>
      <c r="AD32" s="361"/>
      <c r="AE32" s="361"/>
      <c r="AF32" s="42"/>
      <c r="AG32" s="42"/>
      <c r="AH32" s="42"/>
      <c r="AI32" s="42"/>
      <c r="AJ32" s="42"/>
      <c r="AK32" s="360">
        <v>0</v>
      </c>
      <c r="AL32" s="361"/>
      <c r="AM32" s="361"/>
      <c r="AN32" s="361"/>
      <c r="AO32" s="361"/>
      <c r="AP32" s="42"/>
      <c r="AQ32" s="42"/>
      <c r="AR32" s="43"/>
      <c r="BE32" s="350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62">
        <v>0</v>
      </c>
      <c r="M33" s="361"/>
      <c r="N33" s="361"/>
      <c r="O33" s="361"/>
      <c r="P33" s="361"/>
      <c r="Q33" s="42"/>
      <c r="R33" s="42"/>
      <c r="S33" s="42"/>
      <c r="T33" s="42"/>
      <c r="U33" s="42"/>
      <c r="V33" s="42"/>
      <c r="W33" s="360">
        <f>ROUND(BD54, 2)</f>
        <v>0</v>
      </c>
      <c r="X33" s="361"/>
      <c r="Y33" s="361"/>
      <c r="Z33" s="361"/>
      <c r="AA33" s="361"/>
      <c r="AB33" s="361"/>
      <c r="AC33" s="361"/>
      <c r="AD33" s="361"/>
      <c r="AE33" s="361"/>
      <c r="AF33" s="42"/>
      <c r="AG33" s="42"/>
      <c r="AH33" s="42"/>
      <c r="AI33" s="42"/>
      <c r="AJ33" s="42"/>
      <c r="AK33" s="360">
        <v>0</v>
      </c>
      <c r="AL33" s="361"/>
      <c r="AM33" s="361"/>
      <c r="AN33" s="361"/>
      <c r="AO33" s="361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6" t="s">
        <v>50</v>
      </c>
      <c r="Y35" s="364"/>
      <c r="Z35" s="364"/>
      <c r="AA35" s="364"/>
      <c r="AB35" s="364"/>
      <c r="AC35" s="46"/>
      <c r="AD35" s="46"/>
      <c r="AE35" s="46"/>
      <c r="AF35" s="46"/>
      <c r="AG35" s="46"/>
      <c r="AH35" s="46"/>
      <c r="AI35" s="46"/>
      <c r="AJ35" s="46"/>
      <c r="AK35" s="363">
        <f>SUM(AK26:AK33)</f>
        <v>0</v>
      </c>
      <c r="AL35" s="364"/>
      <c r="AM35" s="364"/>
      <c r="AN35" s="364"/>
      <c r="AO35" s="36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UHE070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8" t="str">
        <f>K6</f>
        <v>Rekonstrukce komunikace+VO v ulici Mendělejevova v areálu Kampusu UJEP Ústí n.L. - II.etapa</v>
      </c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29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Ústí n.L.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0" t="str">
        <f>IF(AN8= "","",AN8)</f>
        <v>21. 7. 2021</v>
      </c>
      <c r="AN47" s="330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31" t="str">
        <f>IF(E17="","",E17)</f>
        <v>Ivan Uherčík</v>
      </c>
      <c r="AN49" s="332"/>
      <c r="AO49" s="332"/>
      <c r="AP49" s="332"/>
      <c r="AQ49" s="37"/>
      <c r="AR49" s="40"/>
      <c r="AS49" s="333" t="s">
        <v>52</v>
      </c>
      <c r="AT49" s="334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31" t="str">
        <f>IF(E20="","",E20)</f>
        <v xml:space="preserve"> </v>
      </c>
      <c r="AN50" s="332"/>
      <c r="AO50" s="332"/>
      <c r="AP50" s="332"/>
      <c r="AQ50" s="37"/>
      <c r="AR50" s="40"/>
      <c r="AS50" s="335"/>
      <c r="AT50" s="336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7"/>
      <c r="AT51" s="338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9" t="s">
        <v>53</v>
      </c>
      <c r="D52" s="340"/>
      <c r="E52" s="340"/>
      <c r="F52" s="340"/>
      <c r="G52" s="340"/>
      <c r="H52" s="67"/>
      <c r="I52" s="342" t="s">
        <v>54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1" t="s">
        <v>55</v>
      </c>
      <c r="AH52" s="340"/>
      <c r="AI52" s="340"/>
      <c r="AJ52" s="340"/>
      <c r="AK52" s="340"/>
      <c r="AL52" s="340"/>
      <c r="AM52" s="340"/>
      <c r="AN52" s="342" t="s">
        <v>56</v>
      </c>
      <c r="AO52" s="340"/>
      <c r="AP52" s="340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6">
        <f>ROUND(SUM(AG55:AG58),2)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343" t="s">
        <v>77</v>
      </c>
      <c r="E55" s="343"/>
      <c r="F55" s="343"/>
      <c r="G55" s="343"/>
      <c r="H55" s="343"/>
      <c r="I55" s="90"/>
      <c r="J55" s="343" t="s">
        <v>78</v>
      </c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4">
        <f>'01 - Komunikace'!J30</f>
        <v>0</v>
      </c>
      <c r="AH55" s="345"/>
      <c r="AI55" s="345"/>
      <c r="AJ55" s="345"/>
      <c r="AK55" s="345"/>
      <c r="AL55" s="345"/>
      <c r="AM55" s="345"/>
      <c r="AN55" s="344">
        <f>SUM(AG55,AT55)</f>
        <v>0</v>
      </c>
      <c r="AO55" s="345"/>
      <c r="AP55" s="345"/>
      <c r="AQ55" s="91" t="s">
        <v>79</v>
      </c>
      <c r="AR55" s="92"/>
      <c r="AS55" s="93">
        <v>0</v>
      </c>
      <c r="AT55" s="94">
        <f>ROUND(SUM(AV55:AW55),2)</f>
        <v>0</v>
      </c>
      <c r="AU55" s="95">
        <f>'01 - Komunikace'!P86</f>
        <v>0</v>
      </c>
      <c r="AV55" s="94">
        <f>'01 - Komunikace'!J33</f>
        <v>0</v>
      </c>
      <c r="AW55" s="94">
        <f>'01 - Komunikace'!J34</f>
        <v>0</v>
      </c>
      <c r="AX55" s="94">
        <f>'01 - Komunikace'!J35</f>
        <v>0</v>
      </c>
      <c r="AY55" s="94">
        <f>'01 - Komunikace'!J36</f>
        <v>0</v>
      </c>
      <c r="AZ55" s="94">
        <f>'01 - Komunikace'!F33</f>
        <v>0</v>
      </c>
      <c r="BA55" s="94">
        <f>'01 - Komunikace'!F34</f>
        <v>0</v>
      </c>
      <c r="BB55" s="94">
        <f>'01 - Komunikace'!F35</f>
        <v>0</v>
      </c>
      <c r="BC55" s="94">
        <f>'01 - Komunikace'!F36</f>
        <v>0</v>
      </c>
      <c r="BD55" s="96">
        <f>'01 - Komunikace'!F37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A56" s="87" t="s">
        <v>76</v>
      </c>
      <c r="B56" s="88"/>
      <c r="C56" s="89"/>
      <c r="D56" s="343" t="s">
        <v>83</v>
      </c>
      <c r="E56" s="343"/>
      <c r="F56" s="343"/>
      <c r="G56" s="343"/>
      <c r="H56" s="343"/>
      <c r="I56" s="90"/>
      <c r="J56" s="343" t="s">
        <v>84</v>
      </c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4">
        <f>'02 - Oprava parkoviště'!J30</f>
        <v>0</v>
      </c>
      <c r="AH56" s="345"/>
      <c r="AI56" s="345"/>
      <c r="AJ56" s="345"/>
      <c r="AK56" s="345"/>
      <c r="AL56" s="345"/>
      <c r="AM56" s="345"/>
      <c r="AN56" s="344">
        <f>SUM(AG56,AT56)</f>
        <v>0</v>
      </c>
      <c r="AO56" s="345"/>
      <c r="AP56" s="345"/>
      <c r="AQ56" s="91" t="s">
        <v>79</v>
      </c>
      <c r="AR56" s="92"/>
      <c r="AS56" s="93">
        <v>0</v>
      </c>
      <c r="AT56" s="94">
        <f>ROUND(SUM(AV56:AW56),2)</f>
        <v>0</v>
      </c>
      <c r="AU56" s="95">
        <f>'02 - Oprava parkoviště'!P85</f>
        <v>0</v>
      </c>
      <c r="AV56" s="94">
        <f>'02 - Oprava parkoviště'!J33</f>
        <v>0</v>
      </c>
      <c r="AW56" s="94">
        <f>'02 - Oprava parkoviště'!J34</f>
        <v>0</v>
      </c>
      <c r="AX56" s="94">
        <f>'02 - Oprava parkoviště'!J35</f>
        <v>0</v>
      </c>
      <c r="AY56" s="94">
        <f>'02 - Oprava parkoviště'!J36</f>
        <v>0</v>
      </c>
      <c r="AZ56" s="94">
        <f>'02 - Oprava parkoviště'!F33</f>
        <v>0</v>
      </c>
      <c r="BA56" s="94">
        <f>'02 - Oprava parkoviště'!F34</f>
        <v>0</v>
      </c>
      <c r="BB56" s="94">
        <f>'02 - Oprava parkoviště'!F35</f>
        <v>0</v>
      </c>
      <c r="BC56" s="94">
        <f>'02 - Oprava parkoviště'!F36</f>
        <v>0</v>
      </c>
      <c r="BD56" s="96">
        <f>'02 - Oprava parkoviště'!F37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6.5" customHeight="1">
      <c r="A57" s="87" t="s">
        <v>76</v>
      </c>
      <c r="B57" s="88"/>
      <c r="C57" s="89"/>
      <c r="D57" s="343" t="s">
        <v>86</v>
      </c>
      <c r="E57" s="343"/>
      <c r="F57" s="343"/>
      <c r="G57" s="343"/>
      <c r="H57" s="343"/>
      <c r="I57" s="90"/>
      <c r="J57" s="343" t="s">
        <v>87</v>
      </c>
      <c r="K57" s="343"/>
      <c r="L57" s="343"/>
      <c r="M57" s="343"/>
      <c r="N57" s="343"/>
      <c r="O57" s="343"/>
      <c r="P57" s="343"/>
      <c r="Q57" s="343"/>
      <c r="R57" s="343"/>
      <c r="S57" s="343"/>
      <c r="T57" s="343"/>
      <c r="U57" s="343"/>
      <c r="V57" s="343"/>
      <c r="W57" s="343"/>
      <c r="X57" s="343"/>
      <c r="Y57" s="343"/>
      <c r="Z57" s="343"/>
      <c r="AA57" s="343"/>
      <c r="AB57" s="343"/>
      <c r="AC57" s="343"/>
      <c r="AD57" s="343"/>
      <c r="AE57" s="343"/>
      <c r="AF57" s="343"/>
      <c r="AG57" s="344">
        <f>'03 - Veřejné osvětlení'!J30</f>
        <v>0</v>
      </c>
      <c r="AH57" s="345"/>
      <c r="AI57" s="345"/>
      <c r="AJ57" s="345"/>
      <c r="AK57" s="345"/>
      <c r="AL57" s="345"/>
      <c r="AM57" s="345"/>
      <c r="AN57" s="344">
        <f>SUM(AG57,AT57)</f>
        <v>0</v>
      </c>
      <c r="AO57" s="345"/>
      <c r="AP57" s="345"/>
      <c r="AQ57" s="91" t="s">
        <v>79</v>
      </c>
      <c r="AR57" s="92"/>
      <c r="AS57" s="93">
        <v>0</v>
      </c>
      <c r="AT57" s="94">
        <f>ROUND(SUM(AV57:AW57),2)</f>
        <v>0</v>
      </c>
      <c r="AU57" s="95">
        <f>'03 - Veřejné osvětlení'!P90</f>
        <v>0</v>
      </c>
      <c r="AV57" s="94">
        <f>'03 - Veřejné osvětlení'!J33</f>
        <v>0</v>
      </c>
      <c r="AW57" s="94">
        <f>'03 - Veřejné osvětlení'!J34</f>
        <v>0</v>
      </c>
      <c r="AX57" s="94">
        <f>'03 - Veřejné osvětlení'!J35</f>
        <v>0</v>
      </c>
      <c r="AY57" s="94">
        <f>'03 - Veřejné osvětlení'!J36</f>
        <v>0</v>
      </c>
      <c r="AZ57" s="94">
        <f>'03 - Veřejné osvětlení'!F33</f>
        <v>0</v>
      </c>
      <c r="BA57" s="94">
        <f>'03 - Veřejné osvětlení'!F34</f>
        <v>0</v>
      </c>
      <c r="BB57" s="94">
        <f>'03 - Veřejné osvětlení'!F35</f>
        <v>0</v>
      </c>
      <c r="BC57" s="94">
        <f>'03 - Veřejné osvětlení'!F36</f>
        <v>0</v>
      </c>
      <c r="BD57" s="96">
        <f>'03 - Veřejné osvětlení'!F37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16.5" customHeight="1">
      <c r="A58" s="87" t="s">
        <v>76</v>
      </c>
      <c r="B58" s="88"/>
      <c r="C58" s="89"/>
      <c r="D58" s="343" t="s">
        <v>89</v>
      </c>
      <c r="E58" s="343"/>
      <c r="F58" s="343"/>
      <c r="G58" s="343"/>
      <c r="H58" s="343"/>
      <c r="I58" s="90"/>
      <c r="J58" s="343" t="s">
        <v>90</v>
      </c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4">
        <f>'04 - Vedlejší a ostatní n...'!J30</f>
        <v>0</v>
      </c>
      <c r="AH58" s="345"/>
      <c r="AI58" s="345"/>
      <c r="AJ58" s="345"/>
      <c r="AK58" s="345"/>
      <c r="AL58" s="345"/>
      <c r="AM58" s="345"/>
      <c r="AN58" s="344">
        <f>SUM(AG58,AT58)</f>
        <v>0</v>
      </c>
      <c r="AO58" s="345"/>
      <c r="AP58" s="345"/>
      <c r="AQ58" s="91" t="s">
        <v>79</v>
      </c>
      <c r="AR58" s="92"/>
      <c r="AS58" s="98">
        <v>0</v>
      </c>
      <c r="AT58" s="99">
        <f>ROUND(SUM(AV58:AW58),2)</f>
        <v>0</v>
      </c>
      <c r="AU58" s="100">
        <f>'04 - Vedlejší a ostatní n...'!P80</f>
        <v>0</v>
      </c>
      <c r="AV58" s="99">
        <f>'04 - Vedlejší a ostatní n...'!J33</f>
        <v>0</v>
      </c>
      <c r="AW58" s="99">
        <f>'04 - Vedlejší a ostatní n...'!J34</f>
        <v>0</v>
      </c>
      <c r="AX58" s="99">
        <f>'04 - Vedlejší a ostatní n...'!J35</f>
        <v>0</v>
      </c>
      <c r="AY58" s="99">
        <f>'04 - Vedlejší a ostatní n...'!J36</f>
        <v>0</v>
      </c>
      <c r="AZ58" s="99">
        <f>'04 - Vedlejší a ostatní n...'!F33</f>
        <v>0</v>
      </c>
      <c r="BA58" s="99">
        <f>'04 - Vedlejší a ostatní n...'!F34</f>
        <v>0</v>
      </c>
      <c r="BB58" s="99">
        <f>'04 - Vedlejší a ostatní n...'!F35</f>
        <v>0</v>
      </c>
      <c r="BC58" s="99">
        <f>'04 - Vedlejší a ostatní n...'!F36</f>
        <v>0</v>
      </c>
      <c r="BD58" s="101">
        <f>'04 - Vedlejší a ostatní n...'!F37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password="CC35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Komunikace'!C2" display="/"/>
    <hyperlink ref="A56" location="'02 - Oprava parkoviště'!C2" display="/"/>
    <hyperlink ref="A57" location="'03 - Veřejné osvětlení'!C2" display="/"/>
    <hyperlink ref="A58" location="'04 - Vedlejší a ostatní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komunikace+VO v ulici Mendělejevova v areálu Kampusu UJEP Ústí n.L. - II.etapa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94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95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ROUND((SUM(BE86:BE247)),  2)</f>
        <v>0</v>
      </c>
      <c r="G33" s="35"/>
      <c r="H33" s="35"/>
      <c r="I33" s="119">
        <v>0.21</v>
      </c>
      <c r="J33" s="118">
        <f>ROUND(((SUM(BE86:BE247))*I33),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ROUND((SUM(BF86:BF247)),  2)</f>
        <v>0</v>
      </c>
      <c r="G34" s="35"/>
      <c r="H34" s="35"/>
      <c r="I34" s="119">
        <v>0.15</v>
      </c>
      <c r="J34" s="118">
        <f>ROUND(((SUM(BF86:BF247))*I34),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ROUND((SUM(BG86:BG247)),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ROUND((SUM(BH86:BH247)),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ROUND((SUM(BI86:BI247)),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Rekonstrukce komunikace+VO v ulici Mendělejevova v areálu Kampusu UJEP Ústí n.L. - II.etapa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01 - Komunikace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100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4"/>
      <c r="J62" s="145">
        <f>J113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J197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4"/>
      <c r="J64" s="145">
        <f>J205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4"/>
      <c r="J65" s="145">
        <f>J225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106</v>
      </c>
      <c r="E66" s="144"/>
      <c r="F66" s="144"/>
      <c r="G66" s="144"/>
      <c r="H66" s="144"/>
      <c r="I66" s="144"/>
      <c r="J66" s="145">
        <f>J229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107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5" t="str">
        <f>E7</f>
        <v>Rekonstrukce komunikace+VO v ulici Mendělejevova v areálu Kampusu UJEP Ústí n.L. - II.etapa</v>
      </c>
      <c r="F76" s="376"/>
      <c r="G76" s="376"/>
      <c r="H76" s="376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93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8" t="str">
        <f>E9</f>
        <v>01 - Komunikace</v>
      </c>
      <c r="F78" s="377"/>
      <c r="G78" s="377"/>
      <c r="H78" s="37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Ústí n.L.</v>
      </c>
      <c r="G80" s="37"/>
      <c r="H80" s="37"/>
      <c r="I80" s="30" t="s">
        <v>23</v>
      </c>
      <c r="J80" s="60" t="str">
        <f>IF(J12="","",J12)</f>
        <v>21. 7. 2021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 xml:space="preserve"> </v>
      </c>
      <c r="G82" s="37"/>
      <c r="H82" s="37"/>
      <c r="I82" s="30" t="s">
        <v>32</v>
      </c>
      <c r="J82" s="33" t="str">
        <f>E21</f>
        <v>Ivan Uherčík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30</v>
      </c>
      <c r="D83" s="37"/>
      <c r="E83" s="37"/>
      <c r="F83" s="28" t="str">
        <f>IF(E18="","",E18)</f>
        <v>Vyplň údaj</v>
      </c>
      <c r="G83" s="37"/>
      <c r="H83" s="37"/>
      <c r="I83" s="30" t="s">
        <v>35</v>
      </c>
      <c r="J83" s="33" t="str">
        <f>E24</f>
        <v xml:space="preserve"> 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108</v>
      </c>
      <c r="D85" s="150" t="s">
        <v>57</v>
      </c>
      <c r="E85" s="150" t="s">
        <v>53</v>
      </c>
      <c r="F85" s="150" t="s">
        <v>54</v>
      </c>
      <c r="G85" s="150" t="s">
        <v>109</v>
      </c>
      <c r="H85" s="150" t="s">
        <v>110</v>
      </c>
      <c r="I85" s="150" t="s">
        <v>111</v>
      </c>
      <c r="J85" s="150" t="s">
        <v>98</v>
      </c>
      <c r="K85" s="151" t="s">
        <v>112</v>
      </c>
      <c r="L85" s="152"/>
      <c r="M85" s="69" t="s">
        <v>19</v>
      </c>
      <c r="N85" s="70" t="s">
        <v>42</v>
      </c>
      <c r="O85" s="70" t="s">
        <v>113</v>
      </c>
      <c r="P85" s="70" t="s">
        <v>114</v>
      </c>
      <c r="Q85" s="70" t="s">
        <v>115</v>
      </c>
      <c r="R85" s="70" t="s">
        <v>116</v>
      </c>
      <c r="S85" s="70" t="s">
        <v>117</v>
      </c>
      <c r="T85" s="71" t="s">
        <v>118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119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</f>
        <v>0</v>
      </c>
      <c r="Q86" s="73"/>
      <c r="R86" s="155">
        <f>R87</f>
        <v>856.33679500000005</v>
      </c>
      <c r="S86" s="73"/>
      <c r="T86" s="156">
        <f>T87</f>
        <v>46.084499999999998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71</v>
      </c>
      <c r="AU86" s="18" t="s">
        <v>99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71</v>
      </c>
      <c r="E87" s="161" t="s">
        <v>120</v>
      </c>
      <c r="F87" s="161" t="s">
        <v>121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P88+P113+P197+P205+P225+P229</f>
        <v>0</v>
      </c>
      <c r="Q87" s="166"/>
      <c r="R87" s="167">
        <f>R88+R113+R197+R205+R225+R229</f>
        <v>856.33679500000005</v>
      </c>
      <c r="S87" s="166"/>
      <c r="T87" s="168">
        <f>T88+T113+T197+T205+T225+T229</f>
        <v>46.084499999999998</v>
      </c>
      <c r="AR87" s="169" t="s">
        <v>80</v>
      </c>
      <c r="AT87" s="170" t="s">
        <v>71</v>
      </c>
      <c r="AU87" s="170" t="s">
        <v>72</v>
      </c>
      <c r="AY87" s="169" t="s">
        <v>122</v>
      </c>
      <c r="BK87" s="171">
        <f>BK88+BK113+BK197+BK205+BK225+BK229</f>
        <v>0</v>
      </c>
    </row>
    <row r="88" spans="1:65" s="12" customFormat="1" ht="22.9" customHeight="1">
      <c r="B88" s="158"/>
      <c r="C88" s="159"/>
      <c r="D88" s="160" t="s">
        <v>71</v>
      </c>
      <c r="E88" s="172" t="s">
        <v>80</v>
      </c>
      <c r="F88" s="172" t="s">
        <v>123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SUM(P89:P112)</f>
        <v>0</v>
      </c>
      <c r="Q88" s="166"/>
      <c r="R88" s="167">
        <f>SUM(R89:R112)</f>
        <v>0</v>
      </c>
      <c r="S88" s="166"/>
      <c r="T88" s="168">
        <f>SUM(T89:T112)</f>
        <v>0</v>
      </c>
      <c r="AR88" s="169" t="s">
        <v>80</v>
      </c>
      <c r="AT88" s="170" t="s">
        <v>71</v>
      </c>
      <c r="AU88" s="170" t="s">
        <v>80</v>
      </c>
      <c r="AY88" s="169" t="s">
        <v>122</v>
      </c>
      <c r="BK88" s="171">
        <f>SUM(BK89:BK112)</f>
        <v>0</v>
      </c>
    </row>
    <row r="89" spans="1:65" s="2" customFormat="1" ht="16.5" customHeight="1">
      <c r="A89" s="35"/>
      <c r="B89" s="36"/>
      <c r="C89" s="174" t="s">
        <v>80</v>
      </c>
      <c r="D89" s="174" t="s">
        <v>124</v>
      </c>
      <c r="E89" s="175" t="s">
        <v>125</v>
      </c>
      <c r="F89" s="176" t="s">
        <v>126</v>
      </c>
      <c r="G89" s="177" t="s">
        <v>127</v>
      </c>
      <c r="H89" s="178">
        <v>998.5</v>
      </c>
      <c r="I89" s="179"/>
      <c r="J89" s="180">
        <f>ROUND(I89*H89,2)</f>
        <v>0</v>
      </c>
      <c r="K89" s="176" t="s">
        <v>128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129</v>
      </c>
      <c r="AT89" s="185" t="s">
        <v>124</v>
      </c>
      <c r="AU89" s="185" t="s">
        <v>82</v>
      </c>
      <c r="AY89" s="18" t="s">
        <v>122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129</v>
      </c>
      <c r="BM89" s="185" t="s">
        <v>130</v>
      </c>
    </row>
    <row r="90" spans="1:65" s="2" customFormat="1" ht="11.25">
      <c r="A90" s="35"/>
      <c r="B90" s="36"/>
      <c r="C90" s="37"/>
      <c r="D90" s="187" t="s">
        <v>131</v>
      </c>
      <c r="E90" s="37"/>
      <c r="F90" s="188" t="s">
        <v>132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131</v>
      </c>
      <c r="AU90" s="18" t="s">
        <v>82</v>
      </c>
    </row>
    <row r="91" spans="1:65" s="2" customFormat="1" ht="11.25">
      <c r="A91" s="35"/>
      <c r="B91" s="36"/>
      <c r="C91" s="37"/>
      <c r="D91" s="192" t="s">
        <v>133</v>
      </c>
      <c r="E91" s="37"/>
      <c r="F91" s="193" t="s">
        <v>134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133</v>
      </c>
      <c r="AU91" s="18" t="s">
        <v>82</v>
      </c>
    </row>
    <row r="92" spans="1:65" s="13" customFormat="1" ht="11.25">
      <c r="B92" s="194"/>
      <c r="C92" s="195"/>
      <c r="D92" s="187" t="s">
        <v>135</v>
      </c>
      <c r="E92" s="196" t="s">
        <v>19</v>
      </c>
      <c r="F92" s="197" t="s">
        <v>136</v>
      </c>
      <c r="G92" s="195"/>
      <c r="H92" s="198">
        <v>702.5</v>
      </c>
      <c r="I92" s="199"/>
      <c r="J92" s="195"/>
      <c r="K92" s="195"/>
      <c r="L92" s="200"/>
      <c r="M92" s="201"/>
      <c r="N92" s="202"/>
      <c r="O92" s="202"/>
      <c r="P92" s="202"/>
      <c r="Q92" s="202"/>
      <c r="R92" s="202"/>
      <c r="S92" s="202"/>
      <c r="T92" s="203"/>
      <c r="AT92" s="204" t="s">
        <v>135</v>
      </c>
      <c r="AU92" s="204" t="s">
        <v>82</v>
      </c>
      <c r="AV92" s="13" t="s">
        <v>82</v>
      </c>
      <c r="AW92" s="13" t="s">
        <v>34</v>
      </c>
      <c r="AX92" s="13" t="s">
        <v>72</v>
      </c>
      <c r="AY92" s="204" t="s">
        <v>122</v>
      </c>
    </row>
    <row r="93" spans="1:65" s="13" customFormat="1" ht="11.25">
      <c r="B93" s="194"/>
      <c r="C93" s="195"/>
      <c r="D93" s="187" t="s">
        <v>135</v>
      </c>
      <c r="E93" s="196" t="s">
        <v>19</v>
      </c>
      <c r="F93" s="197" t="s">
        <v>137</v>
      </c>
      <c r="G93" s="195"/>
      <c r="H93" s="198">
        <v>296</v>
      </c>
      <c r="I93" s="199"/>
      <c r="J93" s="195"/>
      <c r="K93" s="195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135</v>
      </c>
      <c r="AU93" s="204" t="s">
        <v>82</v>
      </c>
      <c r="AV93" s="13" t="s">
        <v>82</v>
      </c>
      <c r="AW93" s="13" t="s">
        <v>34</v>
      </c>
      <c r="AX93" s="13" t="s">
        <v>72</v>
      </c>
      <c r="AY93" s="204" t="s">
        <v>122</v>
      </c>
    </row>
    <row r="94" spans="1:65" s="14" customFormat="1" ht="11.25">
      <c r="B94" s="205"/>
      <c r="C94" s="206"/>
      <c r="D94" s="187" t="s">
        <v>135</v>
      </c>
      <c r="E94" s="207" t="s">
        <v>19</v>
      </c>
      <c r="F94" s="208" t="s">
        <v>138</v>
      </c>
      <c r="G94" s="206"/>
      <c r="H94" s="209">
        <v>998.5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135</v>
      </c>
      <c r="AU94" s="215" t="s">
        <v>82</v>
      </c>
      <c r="AV94" s="14" t="s">
        <v>129</v>
      </c>
      <c r="AW94" s="14" t="s">
        <v>34</v>
      </c>
      <c r="AX94" s="14" t="s">
        <v>80</v>
      </c>
      <c r="AY94" s="215" t="s">
        <v>122</v>
      </c>
    </row>
    <row r="95" spans="1:65" s="2" customFormat="1" ht="24.2" customHeight="1">
      <c r="A95" s="35"/>
      <c r="B95" s="36"/>
      <c r="C95" s="174" t="s">
        <v>82</v>
      </c>
      <c r="D95" s="174" t="s">
        <v>124</v>
      </c>
      <c r="E95" s="175" t="s">
        <v>139</v>
      </c>
      <c r="F95" s="176" t="s">
        <v>140</v>
      </c>
      <c r="G95" s="177" t="s">
        <v>141</v>
      </c>
      <c r="H95" s="178">
        <v>403.05</v>
      </c>
      <c r="I95" s="179"/>
      <c r="J95" s="180">
        <f>ROUND(I95*H95,2)</f>
        <v>0</v>
      </c>
      <c r="K95" s="176" t="s">
        <v>128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129</v>
      </c>
      <c r="AT95" s="185" t="s">
        <v>124</v>
      </c>
      <c r="AU95" s="185" t="s">
        <v>82</v>
      </c>
      <c r="AY95" s="18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129</v>
      </c>
      <c r="BM95" s="185" t="s">
        <v>142</v>
      </c>
    </row>
    <row r="96" spans="1:65" s="2" customFormat="1" ht="11.25">
      <c r="A96" s="35"/>
      <c r="B96" s="36"/>
      <c r="C96" s="37"/>
      <c r="D96" s="187" t="s">
        <v>131</v>
      </c>
      <c r="E96" s="37"/>
      <c r="F96" s="188" t="s">
        <v>143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131</v>
      </c>
      <c r="AU96" s="18" t="s">
        <v>82</v>
      </c>
    </row>
    <row r="97" spans="1:65" s="2" customFormat="1" ht="11.25">
      <c r="A97" s="35"/>
      <c r="B97" s="36"/>
      <c r="C97" s="37"/>
      <c r="D97" s="192" t="s">
        <v>133</v>
      </c>
      <c r="E97" s="37"/>
      <c r="F97" s="193" t="s">
        <v>144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133</v>
      </c>
      <c r="AU97" s="18" t="s">
        <v>82</v>
      </c>
    </row>
    <row r="98" spans="1:65" s="13" customFormat="1" ht="11.25">
      <c r="B98" s="194"/>
      <c r="C98" s="195"/>
      <c r="D98" s="187" t="s">
        <v>135</v>
      </c>
      <c r="E98" s="196" t="s">
        <v>19</v>
      </c>
      <c r="F98" s="197" t="s">
        <v>145</v>
      </c>
      <c r="G98" s="195"/>
      <c r="H98" s="198">
        <v>351.25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135</v>
      </c>
      <c r="AU98" s="204" t="s">
        <v>82</v>
      </c>
      <c r="AV98" s="13" t="s">
        <v>82</v>
      </c>
      <c r="AW98" s="13" t="s">
        <v>34</v>
      </c>
      <c r="AX98" s="13" t="s">
        <v>72</v>
      </c>
      <c r="AY98" s="204" t="s">
        <v>122</v>
      </c>
    </row>
    <row r="99" spans="1:65" s="13" customFormat="1" ht="11.25">
      <c r="B99" s="194"/>
      <c r="C99" s="195"/>
      <c r="D99" s="187" t="s">
        <v>135</v>
      </c>
      <c r="E99" s="196" t="s">
        <v>19</v>
      </c>
      <c r="F99" s="197" t="s">
        <v>146</v>
      </c>
      <c r="G99" s="195"/>
      <c r="H99" s="198">
        <v>51.8</v>
      </c>
      <c r="I99" s="199"/>
      <c r="J99" s="195"/>
      <c r="K99" s="195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135</v>
      </c>
      <c r="AU99" s="204" t="s">
        <v>82</v>
      </c>
      <c r="AV99" s="13" t="s">
        <v>82</v>
      </c>
      <c r="AW99" s="13" t="s">
        <v>34</v>
      </c>
      <c r="AX99" s="13" t="s">
        <v>72</v>
      </c>
      <c r="AY99" s="204" t="s">
        <v>122</v>
      </c>
    </row>
    <row r="100" spans="1:65" s="14" customFormat="1" ht="11.25">
      <c r="B100" s="205"/>
      <c r="C100" s="206"/>
      <c r="D100" s="187" t="s">
        <v>135</v>
      </c>
      <c r="E100" s="207" t="s">
        <v>19</v>
      </c>
      <c r="F100" s="208" t="s">
        <v>138</v>
      </c>
      <c r="G100" s="206"/>
      <c r="H100" s="209">
        <v>403.05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135</v>
      </c>
      <c r="AU100" s="215" t="s">
        <v>82</v>
      </c>
      <c r="AV100" s="14" t="s">
        <v>129</v>
      </c>
      <c r="AW100" s="14" t="s">
        <v>34</v>
      </c>
      <c r="AX100" s="14" t="s">
        <v>80</v>
      </c>
      <c r="AY100" s="215" t="s">
        <v>122</v>
      </c>
    </row>
    <row r="101" spans="1:65" s="2" customFormat="1" ht="21.75" customHeight="1">
      <c r="A101" s="35"/>
      <c r="B101" s="36"/>
      <c r="C101" s="174" t="s">
        <v>147</v>
      </c>
      <c r="D101" s="174" t="s">
        <v>124</v>
      </c>
      <c r="E101" s="175" t="s">
        <v>148</v>
      </c>
      <c r="F101" s="176" t="s">
        <v>149</v>
      </c>
      <c r="G101" s="177" t="s">
        <v>141</v>
      </c>
      <c r="H101" s="178">
        <v>9.6</v>
      </c>
      <c r="I101" s="179"/>
      <c r="J101" s="180">
        <f>ROUND(I101*H101,2)</f>
        <v>0</v>
      </c>
      <c r="K101" s="176" t="s">
        <v>128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129</v>
      </c>
      <c r="AT101" s="185" t="s">
        <v>124</v>
      </c>
      <c r="AU101" s="185" t="s">
        <v>82</v>
      </c>
      <c r="AY101" s="18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80</v>
      </c>
      <c r="BK101" s="186">
        <f>ROUND(I101*H101,2)</f>
        <v>0</v>
      </c>
      <c r="BL101" s="18" t="s">
        <v>129</v>
      </c>
      <c r="BM101" s="185" t="s">
        <v>150</v>
      </c>
    </row>
    <row r="102" spans="1:65" s="2" customFormat="1" ht="19.5">
      <c r="A102" s="35"/>
      <c r="B102" s="36"/>
      <c r="C102" s="37"/>
      <c r="D102" s="187" t="s">
        <v>131</v>
      </c>
      <c r="E102" s="37"/>
      <c r="F102" s="188" t="s">
        <v>151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131</v>
      </c>
      <c r="AU102" s="18" t="s">
        <v>82</v>
      </c>
    </row>
    <row r="103" spans="1:65" s="2" customFormat="1" ht="11.25">
      <c r="A103" s="35"/>
      <c r="B103" s="36"/>
      <c r="C103" s="37"/>
      <c r="D103" s="192" t="s">
        <v>133</v>
      </c>
      <c r="E103" s="37"/>
      <c r="F103" s="193" t="s">
        <v>152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133</v>
      </c>
      <c r="AU103" s="18" t="s">
        <v>82</v>
      </c>
    </row>
    <row r="104" spans="1:65" s="13" customFormat="1" ht="11.25">
      <c r="B104" s="194"/>
      <c r="C104" s="195"/>
      <c r="D104" s="187" t="s">
        <v>135</v>
      </c>
      <c r="E104" s="196" t="s">
        <v>19</v>
      </c>
      <c r="F104" s="197" t="s">
        <v>153</v>
      </c>
      <c r="G104" s="195"/>
      <c r="H104" s="198">
        <v>9.6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135</v>
      </c>
      <c r="AU104" s="204" t="s">
        <v>82</v>
      </c>
      <c r="AV104" s="13" t="s">
        <v>82</v>
      </c>
      <c r="AW104" s="13" t="s">
        <v>34</v>
      </c>
      <c r="AX104" s="13" t="s">
        <v>80</v>
      </c>
      <c r="AY104" s="204" t="s">
        <v>122</v>
      </c>
    </row>
    <row r="105" spans="1:65" s="2" customFormat="1" ht="21.75" customHeight="1">
      <c r="A105" s="35"/>
      <c r="B105" s="36"/>
      <c r="C105" s="174" t="s">
        <v>129</v>
      </c>
      <c r="D105" s="174" t="s">
        <v>124</v>
      </c>
      <c r="E105" s="175" t="s">
        <v>154</v>
      </c>
      <c r="F105" s="176" t="s">
        <v>155</v>
      </c>
      <c r="G105" s="177" t="s">
        <v>141</v>
      </c>
      <c r="H105" s="178">
        <v>412.65</v>
      </c>
      <c r="I105" s="179"/>
      <c r="J105" s="180">
        <f>ROUND(I105*H105,2)</f>
        <v>0</v>
      </c>
      <c r="K105" s="176" t="s">
        <v>128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129</v>
      </c>
      <c r="AT105" s="185" t="s">
        <v>124</v>
      </c>
      <c r="AU105" s="185" t="s">
        <v>82</v>
      </c>
      <c r="AY105" s="18" t="s">
        <v>122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129</v>
      </c>
      <c r="BM105" s="185" t="s">
        <v>156</v>
      </c>
    </row>
    <row r="106" spans="1:65" s="2" customFormat="1" ht="19.5">
      <c r="A106" s="35"/>
      <c r="B106" s="36"/>
      <c r="C106" s="37"/>
      <c r="D106" s="187" t="s">
        <v>131</v>
      </c>
      <c r="E106" s="37"/>
      <c r="F106" s="188" t="s">
        <v>157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131</v>
      </c>
      <c r="AU106" s="18" t="s">
        <v>82</v>
      </c>
    </row>
    <row r="107" spans="1:65" s="2" customFormat="1" ht="11.25">
      <c r="A107" s="35"/>
      <c r="B107" s="36"/>
      <c r="C107" s="37"/>
      <c r="D107" s="192" t="s">
        <v>133</v>
      </c>
      <c r="E107" s="37"/>
      <c r="F107" s="193" t="s">
        <v>158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133</v>
      </c>
      <c r="AU107" s="18" t="s">
        <v>82</v>
      </c>
    </row>
    <row r="108" spans="1:65" s="13" customFormat="1" ht="11.25">
      <c r="B108" s="194"/>
      <c r="C108" s="195"/>
      <c r="D108" s="187" t="s">
        <v>135</v>
      </c>
      <c r="E108" s="196" t="s">
        <v>19</v>
      </c>
      <c r="F108" s="197" t="s">
        <v>159</v>
      </c>
      <c r="G108" s="195"/>
      <c r="H108" s="198">
        <v>412.65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135</v>
      </c>
      <c r="AU108" s="204" t="s">
        <v>82</v>
      </c>
      <c r="AV108" s="13" t="s">
        <v>82</v>
      </c>
      <c r="AW108" s="13" t="s">
        <v>34</v>
      </c>
      <c r="AX108" s="13" t="s">
        <v>80</v>
      </c>
      <c r="AY108" s="204" t="s">
        <v>122</v>
      </c>
    </row>
    <row r="109" spans="1:65" s="2" customFormat="1" ht="16.5" customHeight="1">
      <c r="A109" s="35"/>
      <c r="B109" s="36"/>
      <c r="C109" s="174" t="s">
        <v>160</v>
      </c>
      <c r="D109" s="174" t="s">
        <v>124</v>
      </c>
      <c r="E109" s="175" t="s">
        <v>161</v>
      </c>
      <c r="F109" s="176" t="s">
        <v>162</v>
      </c>
      <c r="G109" s="177" t="s">
        <v>163</v>
      </c>
      <c r="H109" s="178">
        <v>742.77</v>
      </c>
      <c r="I109" s="179"/>
      <c r="J109" s="180">
        <f>ROUND(I109*H109,2)</f>
        <v>0</v>
      </c>
      <c r="K109" s="176" t="s">
        <v>128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129</v>
      </c>
      <c r="AT109" s="185" t="s">
        <v>124</v>
      </c>
      <c r="AU109" s="185" t="s">
        <v>82</v>
      </c>
      <c r="AY109" s="18" t="s">
        <v>122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129</v>
      </c>
      <c r="BM109" s="185" t="s">
        <v>164</v>
      </c>
    </row>
    <row r="110" spans="1:65" s="2" customFormat="1" ht="19.5">
      <c r="A110" s="35"/>
      <c r="B110" s="36"/>
      <c r="C110" s="37"/>
      <c r="D110" s="187" t="s">
        <v>131</v>
      </c>
      <c r="E110" s="37"/>
      <c r="F110" s="188" t="s">
        <v>165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131</v>
      </c>
      <c r="AU110" s="18" t="s">
        <v>82</v>
      </c>
    </row>
    <row r="111" spans="1:65" s="2" customFormat="1" ht="11.25">
      <c r="A111" s="35"/>
      <c r="B111" s="36"/>
      <c r="C111" s="37"/>
      <c r="D111" s="192" t="s">
        <v>133</v>
      </c>
      <c r="E111" s="37"/>
      <c r="F111" s="193" t="s">
        <v>166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133</v>
      </c>
      <c r="AU111" s="18" t="s">
        <v>82</v>
      </c>
    </row>
    <row r="112" spans="1:65" s="13" customFormat="1" ht="11.25">
      <c r="B112" s="194"/>
      <c r="C112" s="195"/>
      <c r="D112" s="187" t="s">
        <v>135</v>
      </c>
      <c r="E112" s="196" t="s">
        <v>19</v>
      </c>
      <c r="F112" s="197" t="s">
        <v>167</v>
      </c>
      <c r="G112" s="195"/>
      <c r="H112" s="198">
        <v>742.77</v>
      </c>
      <c r="I112" s="199"/>
      <c r="J112" s="195"/>
      <c r="K112" s="195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135</v>
      </c>
      <c r="AU112" s="204" t="s">
        <v>82</v>
      </c>
      <c r="AV112" s="13" t="s">
        <v>82</v>
      </c>
      <c r="AW112" s="13" t="s">
        <v>34</v>
      </c>
      <c r="AX112" s="13" t="s">
        <v>80</v>
      </c>
      <c r="AY112" s="204" t="s">
        <v>122</v>
      </c>
    </row>
    <row r="113" spans="1:65" s="12" customFormat="1" ht="22.9" customHeight="1">
      <c r="B113" s="158"/>
      <c r="C113" s="159"/>
      <c r="D113" s="160" t="s">
        <v>71</v>
      </c>
      <c r="E113" s="172" t="s">
        <v>160</v>
      </c>
      <c r="F113" s="172" t="s">
        <v>168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SUM(P114:P196)</f>
        <v>0</v>
      </c>
      <c r="Q113" s="166"/>
      <c r="R113" s="167">
        <f>SUM(R114:R196)</f>
        <v>855.90119500000003</v>
      </c>
      <c r="S113" s="166"/>
      <c r="T113" s="168">
        <f>SUM(T114:T196)</f>
        <v>0</v>
      </c>
      <c r="AR113" s="169" t="s">
        <v>80</v>
      </c>
      <c r="AT113" s="170" t="s">
        <v>71</v>
      </c>
      <c r="AU113" s="170" t="s">
        <v>80</v>
      </c>
      <c r="AY113" s="169" t="s">
        <v>122</v>
      </c>
      <c r="BK113" s="171">
        <f>SUM(BK114:BK196)</f>
        <v>0</v>
      </c>
    </row>
    <row r="114" spans="1:65" s="2" customFormat="1" ht="24.2" customHeight="1">
      <c r="A114" s="35"/>
      <c r="B114" s="36"/>
      <c r="C114" s="174" t="s">
        <v>169</v>
      </c>
      <c r="D114" s="174" t="s">
        <v>124</v>
      </c>
      <c r="E114" s="175" t="s">
        <v>170</v>
      </c>
      <c r="F114" s="176" t="s">
        <v>171</v>
      </c>
      <c r="G114" s="177" t="s">
        <v>172</v>
      </c>
      <c r="H114" s="178">
        <v>60</v>
      </c>
      <c r="I114" s="179"/>
      <c r="J114" s="180">
        <f>ROUND(I114*H114,2)</f>
        <v>0</v>
      </c>
      <c r="K114" s="176" t="s">
        <v>128</v>
      </c>
      <c r="L114" s="40"/>
      <c r="M114" s="181" t="s">
        <v>19</v>
      </c>
      <c r="N114" s="182" t="s">
        <v>43</v>
      </c>
      <c r="O114" s="65"/>
      <c r="P114" s="183">
        <f>O114*H114</f>
        <v>0</v>
      </c>
      <c r="Q114" s="183">
        <v>0.17993000000000001</v>
      </c>
      <c r="R114" s="183">
        <f>Q114*H114</f>
        <v>10.7958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129</v>
      </c>
      <c r="AT114" s="185" t="s">
        <v>124</v>
      </c>
      <c r="AU114" s="185" t="s">
        <v>82</v>
      </c>
      <c r="AY114" s="18" t="s">
        <v>122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80</v>
      </c>
      <c r="BK114" s="186">
        <f>ROUND(I114*H114,2)</f>
        <v>0</v>
      </c>
      <c r="BL114" s="18" t="s">
        <v>129</v>
      </c>
      <c r="BM114" s="185" t="s">
        <v>173</v>
      </c>
    </row>
    <row r="115" spans="1:65" s="2" customFormat="1" ht="19.5">
      <c r="A115" s="35"/>
      <c r="B115" s="36"/>
      <c r="C115" s="37"/>
      <c r="D115" s="187" t="s">
        <v>131</v>
      </c>
      <c r="E115" s="37"/>
      <c r="F115" s="188" t="s">
        <v>174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131</v>
      </c>
      <c r="AU115" s="18" t="s">
        <v>82</v>
      </c>
    </row>
    <row r="116" spans="1:65" s="2" customFormat="1" ht="11.25">
      <c r="A116" s="35"/>
      <c r="B116" s="36"/>
      <c r="C116" s="37"/>
      <c r="D116" s="192" t="s">
        <v>133</v>
      </c>
      <c r="E116" s="37"/>
      <c r="F116" s="193" t="s">
        <v>175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133</v>
      </c>
      <c r="AU116" s="18" t="s">
        <v>82</v>
      </c>
    </row>
    <row r="117" spans="1:65" s="2" customFormat="1" ht="21.75" customHeight="1">
      <c r="A117" s="35"/>
      <c r="B117" s="36"/>
      <c r="C117" s="174" t="s">
        <v>176</v>
      </c>
      <c r="D117" s="174" t="s">
        <v>124</v>
      </c>
      <c r="E117" s="175" t="s">
        <v>177</v>
      </c>
      <c r="F117" s="176" t="s">
        <v>178</v>
      </c>
      <c r="G117" s="177" t="s">
        <v>172</v>
      </c>
      <c r="H117" s="178">
        <v>19.5</v>
      </c>
      <c r="I117" s="179"/>
      <c r="J117" s="180">
        <f>ROUND(I117*H117,2)</f>
        <v>0</v>
      </c>
      <c r="K117" s="176" t="s">
        <v>128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5.9999999999999995E-4</v>
      </c>
      <c r="R117" s="183">
        <f>Q117*H117</f>
        <v>1.1699999999999999E-2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129</v>
      </c>
      <c r="AT117" s="185" t="s">
        <v>124</v>
      </c>
      <c r="AU117" s="185" t="s">
        <v>82</v>
      </c>
      <c r="AY117" s="18" t="s">
        <v>122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80</v>
      </c>
      <c r="BK117" s="186">
        <f>ROUND(I117*H117,2)</f>
        <v>0</v>
      </c>
      <c r="BL117" s="18" t="s">
        <v>129</v>
      </c>
      <c r="BM117" s="185" t="s">
        <v>179</v>
      </c>
    </row>
    <row r="118" spans="1:65" s="2" customFormat="1" ht="19.5">
      <c r="A118" s="35"/>
      <c r="B118" s="36"/>
      <c r="C118" s="37"/>
      <c r="D118" s="187" t="s">
        <v>131</v>
      </c>
      <c r="E118" s="37"/>
      <c r="F118" s="188" t="s">
        <v>180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131</v>
      </c>
      <c r="AU118" s="18" t="s">
        <v>82</v>
      </c>
    </row>
    <row r="119" spans="1:65" s="2" customFormat="1" ht="11.25">
      <c r="A119" s="35"/>
      <c r="B119" s="36"/>
      <c r="C119" s="37"/>
      <c r="D119" s="192" t="s">
        <v>133</v>
      </c>
      <c r="E119" s="37"/>
      <c r="F119" s="193" t="s">
        <v>181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133</v>
      </c>
      <c r="AU119" s="18" t="s">
        <v>82</v>
      </c>
    </row>
    <row r="120" spans="1:65" s="2" customFormat="1" ht="24.2" customHeight="1">
      <c r="A120" s="35"/>
      <c r="B120" s="36"/>
      <c r="C120" s="174" t="s">
        <v>182</v>
      </c>
      <c r="D120" s="174" t="s">
        <v>124</v>
      </c>
      <c r="E120" s="175" t="s">
        <v>183</v>
      </c>
      <c r="F120" s="176" t="s">
        <v>184</v>
      </c>
      <c r="G120" s="177" t="s">
        <v>127</v>
      </c>
      <c r="H120" s="178">
        <v>624</v>
      </c>
      <c r="I120" s="179"/>
      <c r="J120" s="180">
        <f>ROUND(I120*H120,2)</f>
        <v>0</v>
      </c>
      <c r="K120" s="176" t="s">
        <v>128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129</v>
      </c>
      <c r="AT120" s="185" t="s">
        <v>124</v>
      </c>
      <c r="AU120" s="185" t="s">
        <v>82</v>
      </c>
      <c r="AY120" s="18" t="s">
        <v>122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80</v>
      </c>
      <c r="BK120" s="186">
        <f>ROUND(I120*H120,2)</f>
        <v>0</v>
      </c>
      <c r="BL120" s="18" t="s">
        <v>129</v>
      </c>
      <c r="BM120" s="185" t="s">
        <v>185</v>
      </c>
    </row>
    <row r="121" spans="1:65" s="2" customFormat="1" ht="19.5">
      <c r="A121" s="35"/>
      <c r="B121" s="36"/>
      <c r="C121" s="37"/>
      <c r="D121" s="187" t="s">
        <v>131</v>
      </c>
      <c r="E121" s="37"/>
      <c r="F121" s="188" t="s">
        <v>186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131</v>
      </c>
      <c r="AU121" s="18" t="s">
        <v>82</v>
      </c>
    </row>
    <row r="122" spans="1:65" s="2" customFormat="1" ht="11.25">
      <c r="A122" s="35"/>
      <c r="B122" s="36"/>
      <c r="C122" s="37"/>
      <c r="D122" s="192" t="s">
        <v>133</v>
      </c>
      <c r="E122" s="37"/>
      <c r="F122" s="193" t="s">
        <v>187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133</v>
      </c>
      <c r="AU122" s="18" t="s">
        <v>82</v>
      </c>
    </row>
    <row r="123" spans="1:65" s="2" customFormat="1" ht="16.5" customHeight="1">
      <c r="A123" s="35"/>
      <c r="B123" s="36"/>
      <c r="C123" s="216" t="s">
        <v>188</v>
      </c>
      <c r="D123" s="216" t="s">
        <v>189</v>
      </c>
      <c r="E123" s="217" t="s">
        <v>190</v>
      </c>
      <c r="F123" s="218" t="s">
        <v>191</v>
      </c>
      <c r="G123" s="219" t="s">
        <v>163</v>
      </c>
      <c r="H123" s="220">
        <v>8.2680000000000007</v>
      </c>
      <c r="I123" s="221"/>
      <c r="J123" s="222">
        <f>ROUND(I123*H123,2)</f>
        <v>0</v>
      </c>
      <c r="K123" s="218" t="s">
        <v>128</v>
      </c>
      <c r="L123" s="223"/>
      <c r="M123" s="224" t="s">
        <v>19</v>
      </c>
      <c r="N123" s="225" t="s">
        <v>43</v>
      </c>
      <c r="O123" s="65"/>
      <c r="P123" s="183">
        <f>O123*H123</f>
        <v>0</v>
      </c>
      <c r="Q123" s="183">
        <v>1</v>
      </c>
      <c r="R123" s="183">
        <f>Q123*H123</f>
        <v>8.2680000000000007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182</v>
      </c>
      <c r="AT123" s="185" t="s">
        <v>189</v>
      </c>
      <c r="AU123" s="185" t="s">
        <v>82</v>
      </c>
      <c r="AY123" s="18" t="s">
        <v>122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80</v>
      </c>
      <c r="BK123" s="186">
        <f>ROUND(I123*H123,2)</f>
        <v>0</v>
      </c>
      <c r="BL123" s="18" t="s">
        <v>129</v>
      </c>
      <c r="BM123" s="185" t="s">
        <v>192</v>
      </c>
    </row>
    <row r="124" spans="1:65" s="2" customFormat="1" ht="11.25">
      <c r="A124" s="35"/>
      <c r="B124" s="36"/>
      <c r="C124" s="37"/>
      <c r="D124" s="187" t="s">
        <v>131</v>
      </c>
      <c r="E124" s="37"/>
      <c r="F124" s="188" t="s">
        <v>191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131</v>
      </c>
      <c r="AU124" s="18" t="s">
        <v>82</v>
      </c>
    </row>
    <row r="125" spans="1:65" s="2" customFormat="1" ht="11.25">
      <c r="A125" s="35"/>
      <c r="B125" s="36"/>
      <c r="C125" s="37"/>
      <c r="D125" s="192" t="s">
        <v>133</v>
      </c>
      <c r="E125" s="37"/>
      <c r="F125" s="193" t="s">
        <v>193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133</v>
      </c>
      <c r="AU125" s="18" t="s">
        <v>82</v>
      </c>
    </row>
    <row r="126" spans="1:65" s="13" customFormat="1" ht="11.25">
      <c r="B126" s="194"/>
      <c r="C126" s="195"/>
      <c r="D126" s="187" t="s">
        <v>135</v>
      </c>
      <c r="E126" s="196" t="s">
        <v>19</v>
      </c>
      <c r="F126" s="197" t="s">
        <v>194</v>
      </c>
      <c r="G126" s="195"/>
      <c r="H126" s="198">
        <v>8.2680000000000007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135</v>
      </c>
      <c r="AU126" s="204" t="s">
        <v>82</v>
      </c>
      <c r="AV126" s="13" t="s">
        <v>82</v>
      </c>
      <c r="AW126" s="13" t="s">
        <v>34</v>
      </c>
      <c r="AX126" s="13" t="s">
        <v>80</v>
      </c>
      <c r="AY126" s="204" t="s">
        <v>122</v>
      </c>
    </row>
    <row r="127" spans="1:65" s="2" customFormat="1" ht="21.75" customHeight="1">
      <c r="A127" s="35"/>
      <c r="B127" s="36"/>
      <c r="C127" s="174" t="s">
        <v>195</v>
      </c>
      <c r="D127" s="174" t="s">
        <v>124</v>
      </c>
      <c r="E127" s="175" t="s">
        <v>154</v>
      </c>
      <c r="F127" s="176" t="s">
        <v>155</v>
      </c>
      <c r="G127" s="177" t="s">
        <v>141</v>
      </c>
      <c r="H127" s="178">
        <v>156</v>
      </c>
      <c r="I127" s="179"/>
      <c r="J127" s="180">
        <f>ROUND(I127*H127,2)</f>
        <v>0</v>
      </c>
      <c r="K127" s="176" t="s">
        <v>128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129</v>
      </c>
      <c r="AT127" s="185" t="s">
        <v>124</v>
      </c>
      <c r="AU127" s="185" t="s">
        <v>82</v>
      </c>
      <c r="AY127" s="18" t="s">
        <v>122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129</v>
      </c>
      <c r="BM127" s="185" t="s">
        <v>196</v>
      </c>
    </row>
    <row r="128" spans="1:65" s="2" customFormat="1" ht="19.5">
      <c r="A128" s="35"/>
      <c r="B128" s="36"/>
      <c r="C128" s="37"/>
      <c r="D128" s="187" t="s">
        <v>131</v>
      </c>
      <c r="E128" s="37"/>
      <c r="F128" s="188" t="s">
        <v>157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131</v>
      </c>
      <c r="AU128" s="18" t="s">
        <v>82</v>
      </c>
    </row>
    <row r="129" spans="1:65" s="2" customFormat="1" ht="11.25">
      <c r="A129" s="35"/>
      <c r="B129" s="36"/>
      <c r="C129" s="37"/>
      <c r="D129" s="192" t="s">
        <v>133</v>
      </c>
      <c r="E129" s="37"/>
      <c r="F129" s="193" t="s">
        <v>158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133</v>
      </c>
      <c r="AU129" s="18" t="s">
        <v>82</v>
      </c>
    </row>
    <row r="130" spans="1:65" s="13" customFormat="1" ht="11.25">
      <c r="B130" s="194"/>
      <c r="C130" s="195"/>
      <c r="D130" s="187" t="s">
        <v>135</v>
      </c>
      <c r="E130" s="196" t="s">
        <v>19</v>
      </c>
      <c r="F130" s="197" t="s">
        <v>197</v>
      </c>
      <c r="G130" s="195"/>
      <c r="H130" s="198">
        <v>156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135</v>
      </c>
      <c r="AU130" s="204" t="s">
        <v>82</v>
      </c>
      <c r="AV130" s="13" t="s">
        <v>82</v>
      </c>
      <c r="AW130" s="13" t="s">
        <v>34</v>
      </c>
      <c r="AX130" s="13" t="s">
        <v>80</v>
      </c>
      <c r="AY130" s="204" t="s">
        <v>122</v>
      </c>
    </row>
    <row r="131" spans="1:65" s="2" customFormat="1" ht="16.5" customHeight="1">
      <c r="A131" s="35"/>
      <c r="B131" s="36"/>
      <c r="C131" s="174" t="s">
        <v>198</v>
      </c>
      <c r="D131" s="174" t="s">
        <v>124</v>
      </c>
      <c r="E131" s="175" t="s">
        <v>199</v>
      </c>
      <c r="F131" s="176" t="s">
        <v>200</v>
      </c>
      <c r="G131" s="177" t="s">
        <v>141</v>
      </c>
      <c r="H131" s="178">
        <v>156</v>
      </c>
      <c r="I131" s="179"/>
      <c r="J131" s="180">
        <f>ROUND(I131*H131,2)</f>
        <v>0</v>
      </c>
      <c r="K131" s="176" t="s">
        <v>128</v>
      </c>
      <c r="L131" s="40"/>
      <c r="M131" s="181" t="s">
        <v>19</v>
      </c>
      <c r="N131" s="182" t="s">
        <v>43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129</v>
      </c>
      <c r="AT131" s="185" t="s">
        <v>124</v>
      </c>
      <c r="AU131" s="185" t="s">
        <v>82</v>
      </c>
      <c r="AY131" s="18" t="s">
        <v>122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80</v>
      </c>
      <c r="BK131" s="186">
        <f>ROUND(I131*H131,2)</f>
        <v>0</v>
      </c>
      <c r="BL131" s="18" t="s">
        <v>129</v>
      </c>
      <c r="BM131" s="185" t="s">
        <v>201</v>
      </c>
    </row>
    <row r="132" spans="1:65" s="2" customFormat="1" ht="19.5">
      <c r="A132" s="35"/>
      <c r="B132" s="36"/>
      <c r="C132" s="37"/>
      <c r="D132" s="187" t="s">
        <v>131</v>
      </c>
      <c r="E132" s="37"/>
      <c r="F132" s="188" t="s">
        <v>202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131</v>
      </c>
      <c r="AU132" s="18" t="s">
        <v>82</v>
      </c>
    </row>
    <row r="133" spans="1:65" s="2" customFormat="1" ht="11.25">
      <c r="A133" s="35"/>
      <c r="B133" s="36"/>
      <c r="C133" s="37"/>
      <c r="D133" s="192" t="s">
        <v>133</v>
      </c>
      <c r="E133" s="37"/>
      <c r="F133" s="193" t="s">
        <v>203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133</v>
      </c>
      <c r="AU133" s="18" t="s">
        <v>82</v>
      </c>
    </row>
    <row r="134" spans="1:65" s="13" customFormat="1" ht="11.25">
      <c r="B134" s="194"/>
      <c r="C134" s="195"/>
      <c r="D134" s="187" t="s">
        <v>135</v>
      </c>
      <c r="E134" s="196" t="s">
        <v>19</v>
      </c>
      <c r="F134" s="197" t="s">
        <v>197</v>
      </c>
      <c r="G134" s="195"/>
      <c r="H134" s="198">
        <v>156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135</v>
      </c>
      <c r="AU134" s="204" t="s">
        <v>82</v>
      </c>
      <c r="AV134" s="13" t="s">
        <v>82</v>
      </c>
      <c r="AW134" s="13" t="s">
        <v>34</v>
      </c>
      <c r="AX134" s="13" t="s">
        <v>80</v>
      </c>
      <c r="AY134" s="204" t="s">
        <v>122</v>
      </c>
    </row>
    <row r="135" spans="1:65" s="2" customFormat="1" ht="21.75" customHeight="1">
      <c r="A135" s="35"/>
      <c r="B135" s="36"/>
      <c r="C135" s="174" t="s">
        <v>204</v>
      </c>
      <c r="D135" s="174" t="s">
        <v>124</v>
      </c>
      <c r="E135" s="175" t="s">
        <v>205</v>
      </c>
      <c r="F135" s="176" t="s">
        <v>206</v>
      </c>
      <c r="G135" s="177" t="s">
        <v>127</v>
      </c>
      <c r="H135" s="178">
        <v>598.5</v>
      </c>
      <c r="I135" s="179"/>
      <c r="J135" s="180">
        <f>ROUND(I135*H135,2)</f>
        <v>0</v>
      </c>
      <c r="K135" s="176" t="s">
        <v>128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0.10373</v>
      </c>
      <c r="R135" s="183">
        <f>Q135*H135</f>
        <v>62.082405000000001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129</v>
      </c>
      <c r="AT135" s="185" t="s">
        <v>124</v>
      </c>
      <c r="AU135" s="185" t="s">
        <v>82</v>
      </c>
      <c r="AY135" s="18" t="s">
        <v>122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80</v>
      </c>
      <c r="BK135" s="186">
        <f>ROUND(I135*H135,2)</f>
        <v>0</v>
      </c>
      <c r="BL135" s="18" t="s">
        <v>129</v>
      </c>
      <c r="BM135" s="185" t="s">
        <v>207</v>
      </c>
    </row>
    <row r="136" spans="1:65" s="2" customFormat="1" ht="19.5">
      <c r="A136" s="35"/>
      <c r="B136" s="36"/>
      <c r="C136" s="37"/>
      <c r="D136" s="187" t="s">
        <v>131</v>
      </c>
      <c r="E136" s="37"/>
      <c r="F136" s="188" t="s">
        <v>208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131</v>
      </c>
      <c r="AU136" s="18" t="s">
        <v>82</v>
      </c>
    </row>
    <row r="137" spans="1:65" s="2" customFormat="1" ht="11.25">
      <c r="A137" s="35"/>
      <c r="B137" s="36"/>
      <c r="C137" s="37"/>
      <c r="D137" s="192" t="s">
        <v>133</v>
      </c>
      <c r="E137" s="37"/>
      <c r="F137" s="193" t="s">
        <v>209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133</v>
      </c>
      <c r="AU137" s="18" t="s">
        <v>82</v>
      </c>
    </row>
    <row r="138" spans="1:65" s="2" customFormat="1" ht="16.5" customHeight="1">
      <c r="A138" s="35"/>
      <c r="B138" s="36"/>
      <c r="C138" s="174" t="s">
        <v>210</v>
      </c>
      <c r="D138" s="174" t="s">
        <v>124</v>
      </c>
      <c r="E138" s="175" t="s">
        <v>211</v>
      </c>
      <c r="F138" s="176" t="s">
        <v>212</v>
      </c>
      <c r="G138" s="177" t="s">
        <v>127</v>
      </c>
      <c r="H138" s="178">
        <v>598.5</v>
      </c>
      <c r="I138" s="179"/>
      <c r="J138" s="180">
        <f>ROUND(I138*H138,2)</f>
        <v>0</v>
      </c>
      <c r="K138" s="176" t="s">
        <v>128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3.1E-4</v>
      </c>
      <c r="R138" s="183">
        <f>Q138*H138</f>
        <v>0.18553500000000001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129</v>
      </c>
      <c r="AT138" s="185" t="s">
        <v>124</v>
      </c>
      <c r="AU138" s="185" t="s">
        <v>82</v>
      </c>
      <c r="AY138" s="18" t="s">
        <v>122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80</v>
      </c>
      <c r="BK138" s="186">
        <f>ROUND(I138*H138,2)</f>
        <v>0</v>
      </c>
      <c r="BL138" s="18" t="s">
        <v>129</v>
      </c>
      <c r="BM138" s="185" t="s">
        <v>213</v>
      </c>
    </row>
    <row r="139" spans="1:65" s="2" customFormat="1" ht="11.25">
      <c r="A139" s="35"/>
      <c r="B139" s="36"/>
      <c r="C139" s="37"/>
      <c r="D139" s="187" t="s">
        <v>131</v>
      </c>
      <c r="E139" s="37"/>
      <c r="F139" s="188" t="s">
        <v>214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131</v>
      </c>
      <c r="AU139" s="18" t="s">
        <v>82</v>
      </c>
    </row>
    <row r="140" spans="1:65" s="2" customFormat="1" ht="11.25">
      <c r="A140" s="35"/>
      <c r="B140" s="36"/>
      <c r="C140" s="37"/>
      <c r="D140" s="192" t="s">
        <v>133</v>
      </c>
      <c r="E140" s="37"/>
      <c r="F140" s="193" t="s">
        <v>215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133</v>
      </c>
      <c r="AU140" s="18" t="s">
        <v>82</v>
      </c>
    </row>
    <row r="141" spans="1:65" s="2" customFormat="1" ht="16.5" customHeight="1">
      <c r="A141" s="35"/>
      <c r="B141" s="36"/>
      <c r="C141" s="174" t="s">
        <v>216</v>
      </c>
      <c r="D141" s="174" t="s">
        <v>124</v>
      </c>
      <c r="E141" s="175" t="s">
        <v>217</v>
      </c>
      <c r="F141" s="176" t="s">
        <v>218</v>
      </c>
      <c r="G141" s="177" t="s">
        <v>127</v>
      </c>
      <c r="H141" s="178">
        <v>598.5</v>
      </c>
      <c r="I141" s="179"/>
      <c r="J141" s="180">
        <f>ROUND(I141*H141,2)</f>
        <v>0</v>
      </c>
      <c r="K141" s="176" t="s">
        <v>128</v>
      </c>
      <c r="L141" s="40"/>
      <c r="M141" s="181" t="s">
        <v>19</v>
      </c>
      <c r="N141" s="182" t="s">
        <v>43</v>
      </c>
      <c r="O141" s="65"/>
      <c r="P141" s="183">
        <f>O141*H141</f>
        <v>0</v>
      </c>
      <c r="Q141" s="183">
        <v>0.20746000000000001</v>
      </c>
      <c r="R141" s="183">
        <f>Q141*H141</f>
        <v>124.16481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129</v>
      </c>
      <c r="AT141" s="185" t="s">
        <v>124</v>
      </c>
      <c r="AU141" s="185" t="s">
        <v>82</v>
      </c>
      <c r="AY141" s="18" t="s">
        <v>122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80</v>
      </c>
      <c r="BK141" s="186">
        <f>ROUND(I141*H141,2)</f>
        <v>0</v>
      </c>
      <c r="BL141" s="18" t="s">
        <v>129</v>
      </c>
      <c r="BM141" s="185" t="s">
        <v>219</v>
      </c>
    </row>
    <row r="142" spans="1:65" s="2" customFormat="1" ht="19.5">
      <c r="A142" s="35"/>
      <c r="B142" s="36"/>
      <c r="C142" s="37"/>
      <c r="D142" s="187" t="s">
        <v>131</v>
      </c>
      <c r="E142" s="37"/>
      <c r="F142" s="188" t="s">
        <v>220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131</v>
      </c>
      <c r="AU142" s="18" t="s">
        <v>82</v>
      </c>
    </row>
    <row r="143" spans="1:65" s="2" customFormat="1" ht="11.25">
      <c r="A143" s="35"/>
      <c r="B143" s="36"/>
      <c r="C143" s="37"/>
      <c r="D143" s="192" t="s">
        <v>133</v>
      </c>
      <c r="E143" s="37"/>
      <c r="F143" s="193" t="s">
        <v>221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133</v>
      </c>
      <c r="AU143" s="18" t="s">
        <v>82</v>
      </c>
    </row>
    <row r="144" spans="1:65" s="2" customFormat="1" ht="16.5" customHeight="1">
      <c r="A144" s="35"/>
      <c r="B144" s="36"/>
      <c r="C144" s="174" t="s">
        <v>8</v>
      </c>
      <c r="D144" s="174" t="s">
        <v>124</v>
      </c>
      <c r="E144" s="175" t="s">
        <v>222</v>
      </c>
      <c r="F144" s="176" t="s">
        <v>223</v>
      </c>
      <c r="G144" s="177" t="s">
        <v>127</v>
      </c>
      <c r="H144" s="178">
        <v>598.5</v>
      </c>
      <c r="I144" s="179"/>
      <c r="J144" s="180">
        <f>ROUND(I144*H144,2)</f>
        <v>0</v>
      </c>
      <c r="K144" s="176" t="s">
        <v>128</v>
      </c>
      <c r="L144" s="40"/>
      <c r="M144" s="181" t="s">
        <v>19</v>
      </c>
      <c r="N144" s="182" t="s">
        <v>43</v>
      </c>
      <c r="O144" s="65"/>
      <c r="P144" s="183">
        <f>O144*H144</f>
        <v>0</v>
      </c>
      <c r="Q144" s="183">
        <v>6.0099999999999997E-3</v>
      </c>
      <c r="R144" s="183">
        <f>Q144*H144</f>
        <v>3.5969849999999997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129</v>
      </c>
      <c r="AT144" s="185" t="s">
        <v>124</v>
      </c>
      <c r="AU144" s="185" t="s">
        <v>82</v>
      </c>
      <c r="AY144" s="18" t="s">
        <v>122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80</v>
      </c>
      <c r="BK144" s="186">
        <f>ROUND(I144*H144,2)</f>
        <v>0</v>
      </c>
      <c r="BL144" s="18" t="s">
        <v>129</v>
      </c>
      <c r="BM144" s="185" t="s">
        <v>224</v>
      </c>
    </row>
    <row r="145" spans="1:65" s="2" customFormat="1" ht="11.25">
      <c r="A145" s="35"/>
      <c r="B145" s="36"/>
      <c r="C145" s="37"/>
      <c r="D145" s="187" t="s">
        <v>131</v>
      </c>
      <c r="E145" s="37"/>
      <c r="F145" s="188" t="s">
        <v>225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131</v>
      </c>
      <c r="AU145" s="18" t="s">
        <v>82</v>
      </c>
    </row>
    <row r="146" spans="1:65" s="2" customFormat="1" ht="11.25">
      <c r="A146" s="35"/>
      <c r="B146" s="36"/>
      <c r="C146" s="37"/>
      <c r="D146" s="192" t="s">
        <v>133</v>
      </c>
      <c r="E146" s="37"/>
      <c r="F146" s="193" t="s">
        <v>226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133</v>
      </c>
      <c r="AU146" s="18" t="s">
        <v>82</v>
      </c>
    </row>
    <row r="147" spans="1:65" s="2" customFormat="1" ht="16.5" customHeight="1">
      <c r="A147" s="35"/>
      <c r="B147" s="36"/>
      <c r="C147" s="174" t="s">
        <v>227</v>
      </c>
      <c r="D147" s="174" t="s">
        <v>124</v>
      </c>
      <c r="E147" s="175" t="s">
        <v>228</v>
      </c>
      <c r="F147" s="176" t="s">
        <v>229</v>
      </c>
      <c r="G147" s="177" t="s">
        <v>127</v>
      </c>
      <c r="H147" s="178">
        <v>598.5</v>
      </c>
      <c r="I147" s="179"/>
      <c r="J147" s="180">
        <f>ROUND(I147*H147,2)</f>
        <v>0</v>
      </c>
      <c r="K147" s="176" t="s">
        <v>128</v>
      </c>
      <c r="L147" s="40"/>
      <c r="M147" s="181" t="s">
        <v>19</v>
      </c>
      <c r="N147" s="182" t="s">
        <v>43</v>
      </c>
      <c r="O147" s="65"/>
      <c r="P147" s="183">
        <f>O147*H147</f>
        <v>0</v>
      </c>
      <c r="Q147" s="183">
        <v>0.37190000000000001</v>
      </c>
      <c r="R147" s="183">
        <f>Q147*H147</f>
        <v>222.58215000000001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129</v>
      </c>
      <c r="AT147" s="185" t="s">
        <v>124</v>
      </c>
      <c r="AU147" s="185" t="s">
        <v>82</v>
      </c>
      <c r="AY147" s="18" t="s">
        <v>122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80</v>
      </c>
      <c r="BK147" s="186">
        <f>ROUND(I147*H147,2)</f>
        <v>0</v>
      </c>
      <c r="BL147" s="18" t="s">
        <v>129</v>
      </c>
      <c r="BM147" s="185" t="s">
        <v>230</v>
      </c>
    </row>
    <row r="148" spans="1:65" s="2" customFormat="1" ht="11.25">
      <c r="A148" s="35"/>
      <c r="B148" s="36"/>
      <c r="C148" s="37"/>
      <c r="D148" s="187" t="s">
        <v>131</v>
      </c>
      <c r="E148" s="37"/>
      <c r="F148" s="188" t="s">
        <v>231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131</v>
      </c>
      <c r="AU148" s="18" t="s">
        <v>82</v>
      </c>
    </row>
    <row r="149" spans="1:65" s="2" customFormat="1" ht="11.25">
      <c r="A149" s="35"/>
      <c r="B149" s="36"/>
      <c r="C149" s="37"/>
      <c r="D149" s="192" t="s">
        <v>133</v>
      </c>
      <c r="E149" s="37"/>
      <c r="F149" s="193" t="s">
        <v>232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133</v>
      </c>
      <c r="AU149" s="18" t="s">
        <v>82</v>
      </c>
    </row>
    <row r="150" spans="1:65" s="2" customFormat="1" ht="16.5" customHeight="1">
      <c r="A150" s="35"/>
      <c r="B150" s="36"/>
      <c r="C150" s="174" t="s">
        <v>233</v>
      </c>
      <c r="D150" s="174" t="s">
        <v>124</v>
      </c>
      <c r="E150" s="175" t="s">
        <v>234</v>
      </c>
      <c r="F150" s="176" t="s">
        <v>235</v>
      </c>
      <c r="G150" s="177" t="s">
        <v>127</v>
      </c>
      <c r="H150" s="178">
        <v>598.5</v>
      </c>
      <c r="I150" s="179"/>
      <c r="J150" s="180">
        <f>ROUND(I150*H150,2)</f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0.38700000000000001</v>
      </c>
      <c r="R150" s="183">
        <f>Q150*H150</f>
        <v>231.61950000000002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129</v>
      </c>
      <c r="AT150" s="185" t="s">
        <v>124</v>
      </c>
      <c r="AU150" s="185" t="s">
        <v>82</v>
      </c>
      <c r="AY150" s="18" t="s">
        <v>122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80</v>
      </c>
      <c r="BK150" s="186">
        <f>ROUND(I150*H150,2)</f>
        <v>0</v>
      </c>
      <c r="BL150" s="18" t="s">
        <v>129</v>
      </c>
      <c r="BM150" s="185" t="s">
        <v>236</v>
      </c>
    </row>
    <row r="151" spans="1:65" s="2" customFormat="1" ht="11.25">
      <c r="A151" s="35"/>
      <c r="B151" s="36"/>
      <c r="C151" s="37"/>
      <c r="D151" s="187" t="s">
        <v>131</v>
      </c>
      <c r="E151" s="37"/>
      <c r="F151" s="188" t="s">
        <v>237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131</v>
      </c>
      <c r="AU151" s="18" t="s">
        <v>82</v>
      </c>
    </row>
    <row r="152" spans="1:65" s="2" customFormat="1" ht="16.5" customHeight="1">
      <c r="A152" s="35"/>
      <c r="B152" s="36"/>
      <c r="C152" s="174" t="s">
        <v>238</v>
      </c>
      <c r="D152" s="174" t="s">
        <v>124</v>
      </c>
      <c r="E152" s="175" t="s">
        <v>239</v>
      </c>
      <c r="F152" s="176" t="s">
        <v>240</v>
      </c>
      <c r="G152" s="177" t="s">
        <v>127</v>
      </c>
      <c r="H152" s="178">
        <v>148</v>
      </c>
      <c r="I152" s="179"/>
      <c r="J152" s="180">
        <f>ROUND(I152*H152,2)</f>
        <v>0</v>
      </c>
      <c r="K152" s="176" t="s">
        <v>128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8.4250000000000005E-2</v>
      </c>
      <c r="R152" s="183">
        <f>Q152*H152</f>
        <v>12.469000000000001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129</v>
      </c>
      <c r="AT152" s="185" t="s">
        <v>124</v>
      </c>
      <c r="AU152" s="185" t="s">
        <v>82</v>
      </c>
      <c r="AY152" s="18" t="s">
        <v>122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80</v>
      </c>
      <c r="BK152" s="186">
        <f>ROUND(I152*H152,2)</f>
        <v>0</v>
      </c>
      <c r="BL152" s="18" t="s">
        <v>129</v>
      </c>
      <c r="BM152" s="185" t="s">
        <v>241</v>
      </c>
    </row>
    <row r="153" spans="1:65" s="2" customFormat="1" ht="29.25">
      <c r="A153" s="35"/>
      <c r="B153" s="36"/>
      <c r="C153" s="37"/>
      <c r="D153" s="187" t="s">
        <v>131</v>
      </c>
      <c r="E153" s="37"/>
      <c r="F153" s="188" t="s">
        <v>242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131</v>
      </c>
      <c r="AU153" s="18" t="s">
        <v>82</v>
      </c>
    </row>
    <row r="154" spans="1:65" s="2" customFormat="1" ht="11.25">
      <c r="A154" s="35"/>
      <c r="B154" s="36"/>
      <c r="C154" s="37"/>
      <c r="D154" s="192" t="s">
        <v>133</v>
      </c>
      <c r="E154" s="37"/>
      <c r="F154" s="193" t="s">
        <v>243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133</v>
      </c>
      <c r="AU154" s="18" t="s">
        <v>82</v>
      </c>
    </row>
    <row r="155" spans="1:65" s="13" customFormat="1" ht="11.25">
      <c r="B155" s="194"/>
      <c r="C155" s="195"/>
      <c r="D155" s="187" t="s">
        <v>135</v>
      </c>
      <c r="E155" s="196" t="s">
        <v>19</v>
      </c>
      <c r="F155" s="197" t="s">
        <v>244</v>
      </c>
      <c r="G155" s="195"/>
      <c r="H155" s="198">
        <v>148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135</v>
      </c>
      <c r="AU155" s="204" t="s">
        <v>82</v>
      </c>
      <c r="AV155" s="13" t="s">
        <v>82</v>
      </c>
      <c r="AW155" s="13" t="s">
        <v>34</v>
      </c>
      <c r="AX155" s="13" t="s">
        <v>80</v>
      </c>
      <c r="AY155" s="204" t="s">
        <v>122</v>
      </c>
    </row>
    <row r="156" spans="1:65" s="2" customFormat="1" ht="16.5" customHeight="1">
      <c r="A156" s="35"/>
      <c r="B156" s="36"/>
      <c r="C156" s="216" t="s">
        <v>245</v>
      </c>
      <c r="D156" s="216" t="s">
        <v>189</v>
      </c>
      <c r="E156" s="217" t="s">
        <v>246</v>
      </c>
      <c r="F156" s="218" t="s">
        <v>247</v>
      </c>
      <c r="G156" s="219" t="s">
        <v>127</v>
      </c>
      <c r="H156" s="220">
        <v>146.06399999999999</v>
      </c>
      <c r="I156" s="221"/>
      <c r="J156" s="222">
        <f>ROUND(I156*H156,2)</f>
        <v>0</v>
      </c>
      <c r="K156" s="218" t="s">
        <v>19</v>
      </c>
      <c r="L156" s="223"/>
      <c r="M156" s="224" t="s">
        <v>19</v>
      </c>
      <c r="N156" s="225" t="s">
        <v>43</v>
      </c>
      <c r="O156" s="65"/>
      <c r="P156" s="183">
        <f>O156*H156</f>
        <v>0</v>
      </c>
      <c r="Q156" s="183">
        <v>0.13100000000000001</v>
      </c>
      <c r="R156" s="183">
        <f>Q156*H156</f>
        <v>19.134384000000001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182</v>
      </c>
      <c r="AT156" s="185" t="s">
        <v>189</v>
      </c>
      <c r="AU156" s="185" t="s">
        <v>82</v>
      </c>
      <c r="AY156" s="18" t="s">
        <v>122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129</v>
      </c>
      <c r="BM156" s="185" t="s">
        <v>248</v>
      </c>
    </row>
    <row r="157" spans="1:65" s="2" customFormat="1" ht="11.25">
      <c r="A157" s="35"/>
      <c r="B157" s="36"/>
      <c r="C157" s="37"/>
      <c r="D157" s="187" t="s">
        <v>131</v>
      </c>
      <c r="E157" s="37"/>
      <c r="F157" s="188" t="s">
        <v>247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131</v>
      </c>
      <c r="AU157" s="18" t="s">
        <v>82</v>
      </c>
    </row>
    <row r="158" spans="1:65" s="13" customFormat="1" ht="11.25">
      <c r="B158" s="194"/>
      <c r="C158" s="195"/>
      <c r="D158" s="187" t="s">
        <v>135</v>
      </c>
      <c r="E158" s="196" t="s">
        <v>19</v>
      </c>
      <c r="F158" s="197" t="s">
        <v>249</v>
      </c>
      <c r="G158" s="195"/>
      <c r="H158" s="198">
        <v>146.06399999999999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135</v>
      </c>
      <c r="AU158" s="204" t="s">
        <v>82</v>
      </c>
      <c r="AV158" s="13" t="s">
        <v>82</v>
      </c>
      <c r="AW158" s="13" t="s">
        <v>34</v>
      </c>
      <c r="AX158" s="13" t="s">
        <v>80</v>
      </c>
      <c r="AY158" s="204" t="s">
        <v>122</v>
      </c>
    </row>
    <row r="159" spans="1:65" s="2" customFormat="1" ht="16.5" customHeight="1">
      <c r="A159" s="35"/>
      <c r="B159" s="36"/>
      <c r="C159" s="216" t="s">
        <v>250</v>
      </c>
      <c r="D159" s="216" t="s">
        <v>189</v>
      </c>
      <c r="E159" s="217" t="s">
        <v>251</v>
      </c>
      <c r="F159" s="218" t="s">
        <v>252</v>
      </c>
      <c r="G159" s="219" t="s">
        <v>127</v>
      </c>
      <c r="H159" s="220">
        <v>4.8959999999999999</v>
      </c>
      <c r="I159" s="221"/>
      <c r="J159" s="222">
        <f>ROUND(I159*H159,2)</f>
        <v>0</v>
      </c>
      <c r="K159" s="218" t="s">
        <v>19</v>
      </c>
      <c r="L159" s="223"/>
      <c r="M159" s="224" t="s">
        <v>19</v>
      </c>
      <c r="N159" s="225" t="s">
        <v>43</v>
      </c>
      <c r="O159" s="65"/>
      <c r="P159" s="183">
        <f>O159*H159</f>
        <v>0</v>
      </c>
      <c r="Q159" s="183">
        <v>0.13100000000000001</v>
      </c>
      <c r="R159" s="183">
        <f>Q159*H159</f>
        <v>0.64137600000000006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182</v>
      </c>
      <c r="AT159" s="185" t="s">
        <v>189</v>
      </c>
      <c r="AU159" s="185" t="s">
        <v>82</v>
      </c>
      <c r="AY159" s="18" t="s">
        <v>122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80</v>
      </c>
      <c r="BK159" s="186">
        <f>ROUND(I159*H159,2)</f>
        <v>0</v>
      </c>
      <c r="BL159" s="18" t="s">
        <v>129</v>
      </c>
      <c r="BM159" s="185" t="s">
        <v>253</v>
      </c>
    </row>
    <row r="160" spans="1:65" s="2" customFormat="1" ht="11.25">
      <c r="A160" s="35"/>
      <c r="B160" s="36"/>
      <c r="C160" s="37"/>
      <c r="D160" s="187" t="s">
        <v>131</v>
      </c>
      <c r="E160" s="37"/>
      <c r="F160" s="188" t="s">
        <v>252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131</v>
      </c>
      <c r="AU160" s="18" t="s">
        <v>82</v>
      </c>
    </row>
    <row r="161" spans="1:65" s="13" customFormat="1" ht="11.25">
      <c r="B161" s="194"/>
      <c r="C161" s="195"/>
      <c r="D161" s="187" t="s">
        <v>135</v>
      </c>
      <c r="E161" s="196" t="s">
        <v>19</v>
      </c>
      <c r="F161" s="197" t="s">
        <v>254</v>
      </c>
      <c r="G161" s="195"/>
      <c r="H161" s="198">
        <v>4.8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135</v>
      </c>
      <c r="AU161" s="204" t="s">
        <v>82</v>
      </c>
      <c r="AV161" s="13" t="s">
        <v>82</v>
      </c>
      <c r="AW161" s="13" t="s">
        <v>34</v>
      </c>
      <c r="AX161" s="13" t="s">
        <v>72</v>
      </c>
      <c r="AY161" s="204" t="s">
        <v>122</v>
      </c>
    </row>
    <row r="162" spans="1:65" s="13" customFormat="1" ht="11.25">
      <c r="B162" s="194"/>
      <c r="C162" s="195"/>
      <c r="D162" s="187" t="s">
        <v>135</v>
      </c>
      <c r="E162" s="196" t="s">
        <v>19</v>
      </c>
      <c r="F162" s="197" t="s">
        <v>255</v>
      </c>
      <c r="G162" s="195"/>
      <c r="H162" s="198">
        <v>4.8959999999999999</v>
      </c>
      <c r="I162" s="199"/>
      <c r="J162" s="195"/>
      <c r="K162" s="195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135</v>
      </c>
      <c r="AU162" s="204" t="s">
        <v>82</v>
      </c>
      <c r="AV162" s="13" t="s">
        <v>82</v>
      </c>
      <c r="AW162" s="13" t="s">
        <v>34</v>
      </c>
      <c r="AX162" s="13" t="s">
        <v>80</v>
      </c>
      <c r="AY162" s="204" t="s">
        <v>122</v>
      </c>
    </row>
    <row r="163" spans="1:65" s="2" customFormat="1" ht="16.5" customHeight="1">
      <c r="A163" s="35"/>
      <c r="B163" s="36"/>
      <c r="C163" s="174" t="s">
        <v>7</v>
      </c>
      <c r="D163" s="174" t="s">
        <v>124</v>
      </c>
      <c r="E163" s="175" t="s">
        <v>256</v>
      </c>
      <c r="F163" s="176" t="s">
        <v>257</v>
      </c>
      <c r="G163" s="177" t="s">
        <v>127</v>
      </c>
      <c r="H163" s="178">
        <v>148</v>
      </c>
      <c r="I163" s="179"/>
      <c r="J163" s="180">
        <f>ROUND(I163*H163,2)</f>
        <v>0</v>
      </c>
      <c r="K163" s="176" t="s">
        <v>128</v>
      </c>
      <c r="L163" s="40"/>
      <c r="M163" s="181" t="s">
        <v>19</v>
      </c>
      <c r="N163" s="182" t="s">
        <v>43</v>
      </c>
      <c r="O163" s="65"/>
      <c r="P163" s="183">
        <f>O163*H163</f>
        <v>0</v>
      </c>
      <c r="Q163" s="183">
        <v>0.46</v>
      </c>
      <c r="R163" s="183">
        <f>Q163*H163</f>
        <v>68.08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129</v>
      </c>
      <c r="AT163" s="185" t="s">
        <v>124</v>
      </c>
      <c r="AU163" s="185" t="s">
        <v>82</v>
      </c>
      <c r="AY163" s="18" t="s">
        <v>122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80</v>
      </c>
      <c r="BK163" s="186">
        <f>ROUND(I163*H163,2)</f>
        <v>0</v>
      </c>
      <c r="BL163" s="18" t="s">
        <v>129</v>
      </c>
      <c r="BM163" s="185" t="s">
        <v>258</v>
      </c>
    </row>
    <row r="164" spans="1:65" s="2" customFormat="1" ht="11.25">
      <c r="A164" s="35"/>
      <c r="B164" s="36"/>
      <c r="C164" s="37"/>
      <c r="D164" s="187" t="s">
        <v>131</v>
      </c>
      <c r="E164" s="37"/>
      <c r="F164" s="188" t="s">
        <v>259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131</v>
      </c>
      <c r="AU164" s="18" t="s">
        <v>82</v>
      </c>
    </row>
    <row r="165" spans="1:65" s="2" customFormat="1" ht="11.25">
      <c r="A165" s="35"/>
      <c r="B165" s="36"/>
      <c r="C165" s="37"/>
      <c r="D165" s="192" t="s">
        <v>133</v>
      </c>
      <c r="E165" s="37"/>
      <c r="F165" s="193" t="s">
        <v>260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133</v>
      </c>
      <c r="AU165" s="18" t="s">
        <v>82</v>
      </c>
    </row>
    <row r="166" spans="1:65" s="2" customFormat="1" ht="16.5" customHeight="1">
      <c r="A166" s="35"/>
      <c r="B166" s="36"/>
      <c r="C166" s="174" t="s">
        <v>261</v>
      </c>
      <c r="D166" s="174" t="s">
        <v>124</v>
      </c>
      <c r="E166" s="175" t="s">
        <v>262</v>
      </c>
      <c r="F166" s="176" t="s">
        <v>263</v>
      </c>
      <c r="G166" s="177" t="s">
        <v>172</v>
      </c>
      <c r="H166" s="178">
        <v>147</v>
      </c>
      <c r="I166" s="179"/>
      <c r="J166" s="180">
        <f>ROUND(I166*H166,2)</f>
        <v>0</v>
      </c>
      <c r="K166" s="176" t="s">
        <v>128</v>
      </c>
      <c r="L166" s="40"/>
      <c r="M166" s="181" t="s">
        <v>19</v>
      </c>
      <c r="N166" s="182" t="s">
        <v>43</v>
      </c>
      <c r="O166" s="65"/>
      <c r="P166" s="183">
        <f>O166*H166</f>
        <v>0</v>
      </c>
      <c r="Q166" s="183">
        <v>0.15540000000000001</v>
      </c>
      <c r="R166" s="183">
        <f>Q166*H166</f>
        <v>22.843800000000002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129</v>
      </c>
      <c r="AT166" s="185" t="s">
        <v>124</v>
      </c>
      <c r="AU166" s="185" t="s">
        <v>82</v>
      </c>
      <c r="AY166" s="18" t="s">
        <v>122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129</v>
      </c>
      <c r="BM166" s="185" t="s">
        <v>264</v>
      </c>
    </row>
    <row r="167" spans="1:65" s="2" customFormat="1" ht="19.5">
      <c r="A167" s="35"/>
      <c r="B167" s="36"/>
      <c r="C167" s="37"/>
      <c r="D167" s="187" t="s">
        <v>131</v>
      </c>
      <c r="E167" s="37"/>
      <c r="F167" s="188" t="s">
        <v>265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131</v>
      </c>
      <c r="AU167" s="18" t="s">
        <v>82</v>
      </c>
    </row>
    <row r="168" spans="1:65" s="2" customFormat="1" ht="11.25">
      <c r="A168" s="35"/>
      <c r="B168" s="36"/>
      <c r="C168" s="37"/>
      <c r="D168" s="192" t="s">
        <v>133</v>
      </c>
      <c r="E168" s="37"/>
      <c r="F168" s="193" t="s">
        <v>266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133</v>
      </c>
      <c r="AU168" s="18" t="s">
        <v>82</v>
      </c>
    </row>
    <row r="169" spans="1:65" s="13" customFormat="1" ht="11.25">
      <c r="B169" s="194"/>
      <c r="C169" s="195"/>
      <c r="D169" s="187" t="s">
        <v>135</v>
      </c>
      <c r="E169" s="196" t="s">
        <v>19</v>
      </c>
      <c r="F169" s="197" t="s">
        <v>267</v>
      </c>
      <c r="G169" s="195"/>
      <c r="H169" s="198">
        <v>147</v>
      </c>
      <c r="I169" s="199"/>
      <c r="J169" s="195"/>
      <c r="K169" s="195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135</v>
      </c>
      <c r="AU169" s="204" t="s">
        <v>82</v>
      </c>
      <c r="AV169" s="13" t="s">
        <v>82</v>
      </c>
      <c r="AW169" s="13" t="s">
        <v>34</v>
      </c>
      <c r="AX169" s="13" t="s">
        <v>80</v>
      </c>
      <c r="AY169" s="204" t="s">
        <v>122</v>
      </c>
    </row>
    <row r="170" spans="1:65" s="2" customFormat="1" ht="16.5" customHeight="1">
      <c r="A170" s="35"/>
      <c r="B170" s="36"/>
      <c r="C170" s="216" t="s">
        <v>268</v>
      </c>
      <c r="D170" s="216" t="s">
        <v>189</v>
      </c>
      <c r="E170" s="217" t="s">
        <v>269</v>
      </c>
      <c r="F170" s="218" t="s">
        <v>270</v>
      </c>
      <c r="G170" s="219" t="s">
        <v>172</v>
      </c>
      <c r="H170" s="220">
        <v>147</v>
      </c>
      <c r="I170" s="221"/>
      <c r="J170" s="222">
        <f>ROUND(I170*H170,2)</f>
        <v>0</v>
      </c>
      <c r="K170" s="218" t="s">
        <v>128</v>
      </c>
      <c r="L170" s="223"/>
      <c r="M170" s="224" t="s">
        <v>19</v>
      </c>
      <c r="N170" s="225" t="s">
        <v>43</v>
      </c>
      <c r="O170" s="65"/>
      <c r="P170" s="183">
        <f>O170*H170</f>
        <v>0</v>
      </c>
      <c r="Q170" s="183">
        <v>0.10199999999999999</v>
      </c>
      <c r="R170" s="183">
        <f>Q170*H170</f>
        <v>14.994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182</v>
      </c>
      <c r="AT170" s="185" t="s">
        <v>189</v>
      </c>
      <c r="AU170" s="185" t="s">
        <v>82</v>
      </c>
      <c r="AY170" s="18" t="s">
        <v>122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80</v>
      </c>
      <c r="BK170" s="186">
        <f>ROUND(I170*H170,2)</f>
        <v>0</v>
      </c>
      <c r="BL170" s="18" t="s">
        <v>129</v>
      </c>
      <c r="BM170" s="185" t="s">
        <v>271</v>
      </c>
    </row>
    <row r="171" spans="1:65" s="2" customFormat="1" ht="11.25">
      <c r="A171" s="35"/>
      <c r="B171" s="36"/>
      <c r="C171" s="37"/>
      <c r="D171" s="187" t="s">
        <v>131</v>
      </c>
      <c r="E171" s="37"/>
      <c r="F171" s="188" t="s">
        <v>270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131</v>
      </c>
      <c r="AU171" s="18" t="s">
        <v>82</v>
      </c>
    </row>
    <row r="172" spans="1:65" s="2" customFormat="1" ht="11.25">
      <c r="A172" s="35"/>
      <c r="B172" s="36"/>
      <c r="C172" s="37"/>
      <c r="D172" s="192" t="s">
        <v>133</v>
      </c>
      <c r="E172" s="37"/>
      <c r="F172" s="193" t="s">
        <v>272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133</v>
      </c>
      <c r="AU172" s="18" t="s">
        <v>82</v>
      </c>
    </row>
    <row r="173" spans="1:65" s="2" customFormat="1" ht="16.5" customHeight="1">
      <c r="A173" s="35"/>
      <c r="B173" s="36"/>
      <c r="C173" s="174" t="s">
        <v>273</v>
      </c>
      <c r="D173" s="174" t="s">
        <v>124</v>
      </c>
      <c r="E173" s="175" t="s">
        <v>274</v>
      </c>
      <c r="F173" s="176" t="s">
        <v>275</v>
      </c>
      <c r="G173" s="177" t="s">
        <v>172</v>
      </c>
      <c r="H173" s="178">
        <v>72</v>
      </c>
      <c r="I173" s="179"/>
      <c r="J173" s="180">
        <f>ROUND(I173*H173,2)</f>
        <v>0</v>
      </c>
      <c r="K173" s="176" t="s">
        <v>128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0.10095</v>
      </c>
      <c r="R173" s="183">
        <f>Q173*H173</f>
        <v>7.2683999999999997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129</v>
      </c>
      <c r="AT173" s="185" t="s">
        <v>124</v>
      </c>
      <c r="AU173" s="185" t="s">
        <v>82</v>
      </c>
      <c r="AY173" s="18" t="s">
        <v>122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129</v>
      </c>
      <c r="BM173" s="185" t="s">
        <v>276</v>
      </c>
    </row>
    <row r="174" spans="1:65" s="2" customFormat="1" ht="19.5">
      <c r="A174" s="35"/>
      <c r="B174" s="36"/>
      <c r="C174" s="37"/>
      <c r="D174" s="187" t="s">
        <v>131</v>
      </c>
      <c r="E174" s="37"/>
      <c r="F174" s="188" t="s">
        <v>277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131</v>
      </c>
      <c r="AU174" s="18" t="s">
        <v>82</v>
      </c>
    </row>
    <row r="175" spans="1:65" s="2" customFormat="1" ht="11.25">
      <c r="A175" s="35"/>
      <c r="B175" s="36"/>
      <c r="C175" s="37"/>
      <c r="D175" s="192" t="s">
        <v>133</v>
      </c>
      <c r="E175" s="37"/>
      <c r="F175" s="193" t="s">
        <v>278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133</v>
      </c>
      <c r="AU175" s="18" t="s">
        <v>82</v>
      </c>
    </row>
    <row r="176" spans="1:65" s="2" customFormat="1" ht="16.5" customHeight="1">
      <c r="A176" s="35"/>
      <c r="B176" s="36"/>
      <c r="C176" s="216" t="s">
        <v>279</v>
      </c>
      <c r="D176" s="216" t="s">
        <v>189</v>
      </c>
      <c r="E176" s="217" t="s">
        <v>280</v>
      </c>
      <c r="F176" s="218" t="s">
        <v>281</v>
      </c>
      <c r="G176" s="219" t="s">
        <v>172</v>
      </c>
      <c r="H176" s="220">
        <v>72</v>
      </c>
      <c r="I176" s="221"/>
      <c r="J176" s="222">
        <f>ROUND(I176*H176,2)</f>
        <v>0</v>
      </c>
      <c r="K176" s="218" t="s">
        <v>19</v>
      </c>
      <c r="L176" s="223"/>
      <c r="M176" s="224" t="s">
        <v>19</v>
      </c>
      <c r="N176" s="225" t="s">
        <v>43</v>
      </c>
      <c r="O176" s="65"/>
      <c r="P176" s="183">
        <f>O176*H176</f>
        <v>0</v>
      </c>
      <c r="Q176" s="183">
        <v>2.7400000000000001E-2</v>
      </c>
      <c r="R176" s="183">
        <f>Q176*H176</f>
        <v>1.9728000000000001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182</v>
      </c>
      <c r="AT176" s="185" t="s">
        <v>189</v>
      </c>
      <c r="AU176" s="185" t="s">
        <v>82</v>
      </c>
      <c r="AY176" s="18" t="s">
        <v>122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80</v>
      </c>
      <c r="BK176" s="186">
        <f>ROUND(I176*H176,2)</f>
        <v>0</v>
      </c>
      <c r="BL176" s="18" t="s">
        <v>129</v>
      </c>
      <c r="BM176" s="185" t="s">
        <v>282</v>
      </c>
    </row>
    <row r="177" spans="1:65" s="2" customFormat="1" ht="11.25">
      <c r="A177" s="35"/>
      <c r="B177" s="36"/>
      <c r="C177" s="37"/>
      <c r="D177" s="187" t="s">
        <v>131</v>
      </c>
      <c r="E177" s="37"/>
      <c r="F177" s="188" t="s">
        <v>281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131</v>
      </c>
      <c r="AU177" s="18" t="s">
        <v>82</v>
      </c>
    </row>
    <row r="178" spans="1:65" s="2" customFormat="1" ht="16.5" customHeight="1">
      <c r="A178" s="35"/>
      <c r="B178" s="36"/>
      <c r="C178" s="174" t="s">
        <v>283</v>
      </c>
      <c r="D178" s="174" t="s">
        <v>124</v>
      </c>
      <c r="E178" s="175" t="s">
        <v>284</v>
      </c>
      <c r="F178" s="176" t="s">
        <v>285</v>
      </c>
      <c r="G178" s="177" t="s">
        <v>172</v>
      </c>
      <c r="H178" s="178">
        <v>85</v>
      </c>
      <c r="I178" s="179"/>
      <c r="J178" s="180">
        <f>ROUND(I178*H178,2)</f>
        <v>0</v>
      </c>
      <c r="K178" s="176" t="s">
        <v>128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0.24127000000000001</v>
      </c>
      <c r="R178" s="183">
        <f>Q178*H178</f>
        <v>20.507950000000001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129</v>
      </c>
      <c r="AT178" s="185" t="s">
        <v>124</v>
      </c>
      <c r="AU178" s="185" t="s">
        <v>82</v>
      </c>
      <c r="AY178" s="18" t="s">
        <v>122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80</v>
      </c>
      <c r="BK178" s="186">
        <f>ROUND(I178*H178,2)</f>
        <v>0</v>
      </c>
      <c r="BL178" s="18" t="s">
        <v>129</v>
      </c>
      <c r="BM178" s="185" t="s">
        <v>286</v>
      </c>
    </row>
    <row r="179" spans="1:65" s="2" customFormat="1" ht="11.25">
      <c r="A179" s="35"/>
      <c r="B179" s="36"/>
      <c r="C179" s="37"/>
      <c r="D179" s="187" t="s">
        <v>131</v>
      </c>
      <c r="E179" s="37"/>
      <c r="F179" s="188" t="s">
        <v>287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131</v>
      </c>
      <c r="AU179" s="18" t="s">
        <v>82</v>
      </c>
    </row>
    <row r="180" spans="1:65" s="2" customFormat="1" ht="11.25">
      <c r="A180" s="35"/>
      <c r="B180" s="36"/>
      <c r="C180" s="37"/>
      <c r="D180" s="192" t="s">
        <v>133</v>
      </c>
      <c r="E180" s="37"/>
      <c r="F180" s="193" t="s">
        <v>288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133</v>
      </c>
      <c r="AU180" s="18" t="s">
        <v>82</v>
      </c>
    </row>
    <row r="181" spans="1:65" s="13" customFormat="1" ht="11.25">
      <c r="B181" s="194"/>
      <c r="C181" s="195"/>
      <c r="D181" s="187" t="s">
        <v>135</v>
      </c>
      <c r="E181" s="196" t="s">
        <v>19</v>
      </c>
      <c r="F181" s="197" t="s">
        <v>289</v>
      </c>
      <c r="G181" s="195"/>
      <c r="H181" s="198">
        <v>85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135</v>
      </c>
      <c r="AU181" s="204" t="s">
        <v>82</v>
      </c>
      <c r="AV181" s="13" t="s">
        <v>82</v>
      </c>
      <c r="AW181" s="13" t="s">
        <v>34</v>
      </c>
      <c r="AX181" s="13" t="s">
        <v>80</v>
      </c>
      <c r="AY181" s="204" t="s">
        <v>122</v>
      </c>
    </row>
    <row r="182" spans="1:65" s="2" customFormat="1" ht="16.5" customHeight="1">
      <c r="A182" s="35"/>
      <c r="B182" s="36"/>
      <c r="C182" s="216" t="s">
        <v>290</v>
      </c>
      <c r="D182" s="216" t="s">
        <v>189</v>
      </c>
      <c r="E182" s="217" t="s">
        <v>291</v>
      </c>
      <c r="F182" s="218" t="s">
        <v>292</v>
      </c>
      <c r="G182" s="219" t="s">
        <v>293</v>
      </c>
      <c r="H182" s="220">
        <v>532</v>
      </c>
      <c r="I182" s="221"/>
      <c r="J182" s="222">
        <f>ROUND(I182*H182,2)</f>
        <v>0</v>
      </c>
      <c r="K182" s="218" t="s">
        <v>128</v>
      </c>
      <c r="L182" s="223"/>
      <c r="M182" s="224" t="s">
        <v>19</v>
      </c>
      <c r="N182" s="225" t="s">
        <v>43</v>
      </c>
      <c r="O182" s="65"/>
      <c r="P182" s="183">
        <f>O182*H182</f>
        <v>0</v>
      </c>
      <c r="Q182" s="183">
        <v>3.2500000000000001E-2</v>
      </c>
      <c r="R182" s="183">
        <f>Q182*H182</f>
        <v>17.29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182</v>
      </c>
      <c r="AT182" s="185" t="s">
        <v>189</v>
      </c>
      <c r="AU182" s="185" t="s">
        <v>82</v>
      </c>
      <c r="AY182" s="18" t="s">
        <v>122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80</v>
      </c>
      <c r="BK182" s="186">
        <f>ROUND(I182*H182,2)</f>
        <v>0</v>
      </c>
      <c r="BL182" s="18" t="s">
        <v>129</v>
      </c>
      <c r="BM182" s="185" t="s">
        <v>294</v>
      </c>
    </row>
    <row r="183" spans="1:65" s="2" customFormat="1" ht="11.25">
      <c r="A183" s="35"/>
      <c r="B183" s="36"/>
      <c r="C183" s="37"/>
      <c r="D183" s="187" t="s">
        <v>131</v>
      </c>
      <c r="E183" s="37"/>
      <c r="F183" s="188" t="s">
        <v>292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131</v>
      </c>
      <c r="AU183" s="18" t="s">
        <v>82</v>
      </c>
    </row>
    <row r="184" spans="1:65" s="2" customFormat="1" ht="11.25">
      <c r="A184" s="35"/>
      <c r="B184" s="36"/>
      <c r="C184" s="37"/>
      <c r="D184" s="192" t="s">
        <v>133</v>
      </c>
      <c r="E184" s="37"/>
      <c r="F184" s="193" t="s">
        <v>295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133</v>
      </c>
      <c r="AU184" s="18" t="s">
        <v>82</v>
      </c>
    </row>
    <row r="185" spans="1:65" s="13" customFormat="1" ht="11.25">
      <c r="B185" s="194"/>
      <c r="C185" s="195"/>
      <c r="D185" s="187" t="s">
        <v>135</v>
      </c>
      <c r="E185" s="196" t="s">
        <v>19</v>
      </c>
      <c r="F185" s="197" t="s">
        <v>296</v>
      </c>
      <c r="G185" s="195"/>
      <c r="H185" s="198">
        <v>531.25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135</v>
      </c>
      <c r="AU185" s="204" t="s">
        <v>82</v>
      </c>
      <c r="AV185" s="13" t="s">
        <v>82</v>
      </c>
      <c r="AW185" s="13" t="s">
        <v>34</v>
      </c>
      <c r="AX185" s="13" t="s">
        <v>72</v>
      </c>
      <c r="AY185" s="204" t="s">
        <v>122</v>
      </c>
    </row>
    <row r="186" spans="1:65" s="13" customFormat="1" ht="11.25">
      <c r="B186" s="194"/>
      <c r="C186" s="195"/>
      <c r="D186" s="187" t="s">
        <v>135</v>
      </c>
      <c r="E186" s="196" t="s">
        <v>19</v>
      </c>
      <c r="F186" s="197" t="s">
        <v>297</v>
      </c>
      <c r="G186" s="195"/>
      <c r="H186" s="198">
        <v>532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135</v>
      </c>
      <c r="AU186" s="204" t="s">
        <v>82</v>
      </c>
      <c r="AV186" s="13" t="s">
        <v>82</v>
      </c>
      <c r="AW186" s="13" t="s">
        <v>34</v>
      </c>
      <c r="AX186" s="13" t="s">
        <v>80</v>
      </c>
      <c r="AY186" s="204" t="s">
        <v>122</v>
      </c>
    </row>
    <row r="187" spans="1:65" s="2" customFormat="1" ht="16.5" customHeight="1">
      <c r="A187" s="35"/>
      <c r="B187" s="36"/>
      <c r="C187" s="174" t="s">
        <v>298</v>
      </c>
      <c r="D187" s="174" t="s">
        <v>124</v>
      </c>
      <c r="E187" s="175" t="s">
        <v>299</v>
      </c>
      <c r="F187" s="176" t="s">
        <v>300</v>
      </c>
      <c r="G187" s="177" t="s">
        <v>127</v>
      </c>
      <c r="H187" s="178">
        <v>12</v>
      </c>
      <c r="I187" s="179"/>
      <c r="J187" s="180">
        <f>ROUND(I187*H187,2)</f>
        <v>0</v>
      </c>
      <c r="K187" s="176" t="s">
        <v>128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8.5650000000000004E-2</v>
      </c>
      <c r="R187" s="183">
        <f>Q187*H187</f>
        <v>1.0278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129</v>
      </c>
      <c r="AT187" s="185" t="s">
        <v>124</v>
      </c>
      <c r="AU187" s="185" t="s">
        <v>82</v>
      </c>
      <c r="AY187" s="18" t="s">
        <v>122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80</v>
      </c>
      <c r="BK187" s="186">
        <f>ROUND(I187*H187,2)</f>
        <v>0</v>
      </c>
      <c r="BL187" s="18" t="s">
        <v>129</v>
      </c>
      <c r="BM187" s="185" t="s">
        <v>301</v>
      </c>
    </row>
    <row r="188" spans="1:65" s="2" customFormat="1" ht="29.25">
      <c r="A188" s="35"/>
      <c r="B188" s="36"/>
      <c r="C188" s="37"/>
      <c r="D188" s="187" t="s">
        <v>131</v>
      </c>
      <c r="E188" s="37"/>
      <c r="F188" s="188" t="s">
        <v>302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131</v>
      </c>
      <c r="AU188" s="18" t="s">
        <v>82</v>
      </c>
    </row>
    <row r="189" spans="1:65" s="2" customFormat="1" ht="11.25">
      <c r="A189" s="35"/>
      <c r="B189" s="36"/>
      <c r="C189" s="37"/>
      <c r="D189" s="192" t="s">
        <v>133</v>
      </c>
      <c r="E189" s="37"/>
      <c r="F189" s="193" t="s">
        <v>303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133</v>
      </c>
      <c r="AU189" s="18" t="s">
        <v>82</v>
      </c>
    </row>
    <row r="190" spans="1:65" s="13" customFormat="1" ht="11.25">
      <c r="B190" s="194"/>
      <c r="C190" s="195"/>
      <c r="D190" s="187" t="s">
        <v>135</v>
      </c>
      <c r="E190" s="196" t="s">
        <v>19</v>
      </c>
      <c r="F190" s="197" t="s">
        <v>304</v>
      </c>
      <c r="G190" s="195"/>
      <c r="H190" s="198">
        <v>12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135</v>
      </c>
      <c r="AU190" s="204" t="s">
        <v>82</v>
      </c>
      <c r="AV190" s="13" t="s">
        <v>82</v>
      </c>
      <c r="AW190" s="13" t="s">
        <v>34</v>
      </c>
      <c r="AX190" s="13" t="s">
        <v>80</v>
      </c>
      <c r="AY190" s="204" t="s">
        <v>122</v>
      </c>
    </row>
    <row r="191" spans="1:65" s="2" customFormat="1" ht="16.5" customHeight="1">
      <c r="A191" s="35"/>
      <c r="B191" s="36"/>
      <c r="C191" s="216" t="s">
        <v>305</v>
      </c>
      <c r="D191" s="216" t="s">
        <v>189</v>
      </c>
      <c r="E191" s="217" t="s">
        <v>306</v>
      </c>
      <c r="F191" s="218" t="s">
        <v>307</v>
      </c>
      <c r="G191" s="219" t="s">
        <v>127</v>
      </c>
      <c r="H191" s="220">
        <v>12.36</v>
      </c>
      <c r="I191" s="221"/>
      <c r="J191" s="222">
        <f>ROUND(I191*H191,2)</f>
        <v>0</v>
      </c>
      <c r="K191" s="218" t="s">
        <v>19</v>
      </c>
      <c r="L191" s="223"/>
      <c r="M191" s="224" t="s">
        <v>19</v>
      </c>
      <c r="N191" s="225" t="s">
        <v>43</v>
      </c>
      <c r="O191" s="65"/>
      <c r="P191" s="183">
        <f>O191*H191</f>
        <v>0</v>
      </c>
      <c r="Q191" s="183">
        <v>0.18</v>
      </c>
      <c r="R191" s="183">
        <f>Q191*H191</f>
        <v>2.2247999999999997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182</v>
      </c>
      <c r="AT191" s="185" t="s">
        <v>189</v>
      </c>
      <c r="AU191" s="185" t="s">
        <v>82</v>
      </c>
      <c r="AY191" s="18" t="s">
        <v>122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80</v>
      </c>
      <c r="BK191" s="186">
        <f>ROUND(I191*H191,2)</f>
        <v>0</v>
      </c>
      <c r="BL191" s="18" t="s">
        <v>129</v>
      </c>
      <c r="BM191" s="185" t="s">
        <v>308</v>
      </c>
    </row>
    <row r="192" spans="1:65" s="2" customFormat="1" ht="11.25">
      <c r="A192" s="35"/>
      <c r="B192" s="36"/>
      <c r="C192" s="37"/>
      <c r="D192" s="187" t="s">
        <v>131</v>
      </c>
      <c r="E192" s="37"/>
      <c r="F192" s="188" t="s">
        <v>309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131</v>
      </c>
      <c r="AU192" s="18" t="s">
        <v>82</v>
      </c>
    </row>
    <row r="193" spans="1:65" s="13" customFormat="1" ht="11.25">
      <c r="B193" s="194"/>
      <c r="C193" s="195"/>
      <c r="D193" s="187" t="s">
        <v>135</v>
      </c>
      <c r="E193" s="196" t="s">
        <v>19</v>
      </c>
      <c r="F193" s="197" t="s">
        <v>310</v>
      </c>
      <c r="G193" s="195"/>
      <c r="H193" s="198">
        <v>12.36</v>
      </c>
      <c r="I193" s="199"/>
      <c r="J193" s="195"/>
      <c r="K193" s="195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135</v>
      </c>
      <c r="AU193" s="204" t="s">
        <v>82</v>
      </c>
      <c r="AV193" s="13" t="s">
        <v>82</v>
      </c>
      <c r="AW193" s="13" t="s">
        <v>34</v>
      </c>
      <c r="AX193" s="13" t="s">
        <v>80</v>
      </c>
      <c r="AY193" s="204" t="s">
        <v>122</v>
      </c>
    </row>
    <row r="194" spans="1:65" s="2" customFormat="1" ht="16.5" customHeight="1">
      <c r="A194" s="35"/>
      <c r="B194" s="36"/>
      <c r="C194" s="174" t="s">
        <v>311</v>
      </c>
      <c r="D194" s="174" t="s">
        <v>124</v>
      </c>
      <c r="E194" s="175" t="s">
        <v>312</v>
      </c>
      <c r="F194" s="176" t="s">
        <v>313</v>
      </c>
      <c r="G194" s="177" t="s">
        <v>127</v>
      </c>
      <c r="H194" s="178">
        <v>12</v>
      </c>
      <c r="I194" s="179"/>
      <c r="J194" s="180">
        <f>ROUND(I194*H194,2)</f>
        <v>0</v>
      </c>
      <c r="K194" s="176" t="s">
        <v>128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0.34499999999999997</v>
      </c>
      <c r="R194" s="183">
        <f>Q194*H194</f>
        <v>4.1399999999999997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129</v>
      </c>
      <c r="AT194" s="185" t="s">
        <v>124</v>
      </c>
      <c r="AU194" s="185" t="s">
        <v>82</v>
      </c>
      <c r="AY194" s="18" t="s">
        <v>122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80</v>
      </c>
      <c r="BK194" s="186">
        <f>ROUND(I194*H194,2)</f>
        <v>0</v>
      </c>
      <c r="BL194" s="18" t="s">
        <v>129</v>
      </c>
      <c r="BM194" s="185" t="s">
        <v>314</v>
      </c>
    </row>
    <row r="195" spans="1:65" s="2" customFormat="1" ht="11.25">
      <c r="A195" s="35"/>
      <c r="B195" s="36"/>
      <c r="C195" s="37"/>
      <c r="D195" s="187" t="s">
        <v>131</v>
      </c>
      <c r="E195" s="37"/>
      <c r="F195" s="188" t="s">
        <v>315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131</v>
      </c>
      <c r="AU195" s="18" t="s">
        <v>82</v>
      </c>
    </row>
    <row r="196" spans="1:65" s="2" customFormat="1" ht="11.25">
      <c r="A196" s="35"/>
      <c r="B196" s="36"/>
      <c r="C196" s="37"/>
      <c r="D196" s="192" t="s">
        <v>133</v>
      </c>
      <c r="E196" s="37"/>
      <c r="F196" s="193" t="s">
        <v>316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133</v>
      </c>
      <c r="AU196" s="18" t="s">
        <v>82</v>
      </c>
    </row>
    <row r="197" spans="1:65" s="12" customFormat="1" ht="22.9" customHeight="1">
      <c r="B197" s="158"/>
      <c r="C197" s="159"/>
      <c r="D197" s="160" t="s">
        <v>71</v>
      </c>
      <c r="E197" s="172" t="s">
        <v>317</v>
      </c>
      <c r="F197" s="172" t="s">
        <v>318</v>
      </c>
      <c r="G197" s="159"/>
      <c r="H197" s="159"/>
      <c r="I197" s="162"/>
      <c r="J197" s="173">
        <f>BK197</f>
        <v>0</v>
      </c>
      <c r="K197" s="159"/>
      <c r="L197" s="164"/>
      <c r="M197" s="165"/>
      <c r="N197" s="166"/>
      <c r="O197" s="166"/>
      <c r="P197" s="167">
        <f>SUM(P198:P204)</f>
        <v>0</v>
      </c>
      <c r="Q197" s="166"/>
      <c r="R197" s="167">
        <f>SUM(R198:R204)</f>
        <v>0</v>
      </c>
      <c r="S197" s="166"/>
      <c r="T197" s="168">
        <f>SUM(T198:T204)</f>
        <v>0</v>
      </c>
      <c r="AR197" s="169" t="s">
        <v>80</v>
      </c>
      <c r="AT197" s="170" t="s">
        <v>71</v>
      </c>
      <c r="AU197" s="170" t="s">
        <v>80</v>
      </c>
      <c r="AY197" s="169" t="s">
        <v>122</v>
      </c>
      <c r="BK197" s="171">
        <f>SUM(BK198:BK204)</f>
        <v>0</v>
      </c>
    </row>
    <row r="198" spans="1:65" s="2" customFormat="1" ht="16.5" customHeight="1">
      <c r="A198" s="35"/>
      <c r="B198" s="36"/>
      <c r="C198" s="174" t="s">
        <v>319</v>
      </c>
      <c r="D198" s="174" t="s">
        <v>124</v>
      </c>
      <c r="E198" s="175" t="s">
        <v>320</v>
      </c>
      <c r="F198" s="176" t="s">
        <v>321</v>
      </c>
      <c r="G198" s="177" t="s">
        <v>293</v>
      </c>
      <c r="H198" s="178">
        <v>3</v>
      </c>
      <c r="I198" s="179"/>
      <c r="J198" s="180">
        <f>ROUND(I198*H198,2)</f>
        <v>0</v>
      </c>
      <c r="K198" s="176" t="s">
        <v>19</v>
      </c>
      <c r="L198" s="40"/>
      <c r="M198" s="181" t="s">
        <v>19</v>
      </c>
      <c r="N198" s="182" t="s">
        <v>43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129</v>
      </c>
      <c r="AT198" s="185" t="s">
        <v>124</v>
      </c>
      <c r="AU198" s="185" t="s">
        <v>82</v>
      </c>
      <c r="AY198" s="18" t="s">
        <v>122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80</v>
      </c>
      <c r="BK198" s="186">
        <f>ROUND(I198*H198,2)</f>
        <v>0</v>
      </c>
      <c r="BL198" s="18" t="s">
        <v>129</v>
      </c>
      <c r="BM198" s="185" t="s">
        <v>322</v>
      </c>
    </row>
    <row r="199" spans="1:65" s="2" customFormat="1" ht="11.25">
      <c r="A199" s="35"/>
      <c r="B199" s="36"/>
      <c r="C199" s="37"/>
      <c r="D199" s="187" t="s">
        <v>131</v>
      </c>
      <c r="E199" s="37"/>
      <c r="F199" s="188" t="s">
        <v>321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131</v>
      </c>
      <c r="AU199" s="18" t="s">
        <v>82</v>
      </c>
    </row>
    <row r="200" spans="1:65" s="2" customFormat="1" ht="16.5" customHeight="1">
      <c r="A200" s="35"/>
      <c r="B200" s="36"/>
      <c r="C200" s="174" t="s">
        <v>323</v>
      </c>
      <c r="D200" s="174" t="s">
        <v>124</v>
      </c>
      <c r="E200" s="175" t="s">
        <v>324</v>
      </c>
      <c r="F200" s="176" t="s">
        <v>325</v>
      </c>
      <c r="G200" s="177" t="s">
        <v>172</v>
      </c>
      <c r="H200" s="178">
        <v>9</v>
      </c>
      <c r="I200" s="179"/>
      <c r="J200" s="180">
        <f>ROUND(I200*H200,2)</f>
        <v>0</v>
      </c>
      <c r="K200" s="176" t="s">
        <v>19</v>
      </c>
      <c r="L200" s="40"/>
      <c r="M200" s="181" t="s">
        <v>19</v>
      </c>
      <c r="N200" s="182" t="s">
        <v>43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129</v>
      </c>
      <c r="AT200" s="185" t="s">
        <v>124</v>
      </c>
      <c r="AU200" s="185" t="s">
        <v>82</v>
      </c>
      <c r="AY200" s="18" t="s">
        <v>122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80</v>
      </c>
      <c r="BK200" s="186">
        <f>ROUND(I200*H200,2)</f>
        <v>0</v>
      </c>
      <c r="BL200" s="18" t="s">
        <v>129</v>
      </c>
      <c r="BM200" s="185" t="s">
        <v>326</v>
      </c>
    </row>
    <row r="201" spans="1:65" s="2" customFormat="1" ht="11.25">
      <c r="A201" s="35"/>
      <c r="B201" s="36"/>
      <c r="C201" s="37"/>
      <c r="D201" s="187" t="s">
        <v>131</v>
      </c>
      <c r="E201" s="37"/>
      <c r="F201" s="188" t="s">
        <v>325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131</v>
      </c>
      <c r="AU201" s="18" t="s">
        <v>82</v>
      </c>
    </row>
    <row r="202" spans="1:65" s="13" customFormat="1" ht="11.25">
      <c r="B202" s="194"/>
      <c r="C202" s="195"/>
      <c r="D202" s="187" t="s">
        <v>135</v>
      </c>
      <c r="E202" s="196" t="s">
        <v>19</v>
      </c>
      <c r="F202" s="197" t="s">
        <v>327</v>
      </c>
      <c r="G202" s="195"/>
      <c r="H202" s="198">
        <v>9</v>
      </c>
      <c r="I202" s="199"/>
      <c r="J202" s="195"/>
      <c r="K202" s="195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135</v>
      </c>
      <c r="AU202" s="204" t="s">
        <v>82</v>
      </c>
      <c r="AV202" s="13" t="s">
        <v>82</v>
      </c>
      <c r="AW202" s="13" t="s">
        <v>34</v>
      </c>
      <c r="AX202" s="13" t="s">
        <v>80</v>
      </c>
      <c r="AY202" s="204" t="s">
        <v>122</v>
      </c>
    </row>
    <row r="203" spans="1:65" s="2" customFormat="1" ht="16.5" customHeight="1">
      <c r="A203" s="35"/>
      <c r="B203" s="36"/>
      <c r="C203" s="174" t="s">
        <v>328</v>
      </c>
      <c r="D203" s="174" t="s">
        <v>124</v>
      </c>
      <c r="E203" s="175" t="s">
        <v>329</v>
      </c>
      <c r="F203" s="176" t="s">
        <v>330</v>
      </c>
      <c r="G203" s="177" t="s">
        <v>293</v>
      </c>
      <c r="H203" s="178">
        <v>3</v>
      </c>
      <c r="I203" s="179"/>
      <c r="J203" s="180">
        <f>ROUND(I203*H203,2)</f>
        <v>0</v>
      </c>
      <c r="K203" s="176" t="s">
        <v>19</v>
      </c>
      <c r="L203" s="40"/>
      <c r="M203" s="181" t="s">
        <v>19</v>
      </c>
      <c r="N203" s="182" t="s">
        <v>43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129</v>
      </c>
      <c r="AT203" s="185" t="s">
        <v>124</v>
      </c>
      <c r="AU203" s="185" t="s">
        <v>82</v>
      </c>
      <c r="AY203" s="18" t="s">
        <v>122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80</v>
      </c>
      <c r="BK203" s="186">
        <f>ROUND(I203*H203,2)</f>
        <v>0</v>
      </c>
      <c r="BL203" s="18" t="s">
        <v>129</v>
      </c>
      <c r="BM203" s="185" t="s">
        <v>331</v>
      </c>
    </row>
    <row r="204" spans="1:65" s="2" customFormat="1" ht="11.25">
      <c r="A204" s="35"/>
      <c r="B204" s="36"/>
      <c r="C204" s="37"/>
      <c r="D204" s="187" t="s">
        <v>131</v>
      </c>
      <c r="E204" s="37"/>
      <c r="F204" s="188" t="s">
        <v>330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131</v>
      </c>
      <c r="AU204" s="18" t="s">
        <v>82</v>
      </c>
    </row>
    <row r="205" spans="1:65" s="12" customFormat="1" ht="22.9" customHeight="1">
      <c r="B205" s="158"/>
      <c r="C205" s="159"/>
      <c r="D205" s="160" t="s">
        <v>71</v>
      </c>
      <c r="E205" s="172" t="s">
        <v>332</v>
      </c>
      <c r="F205" s="172" t="s">
        <v>333</v>
      </c>
      <c r="G205" s="159"/>
      <c r="H205" s="159"/>
      <c r="I205" s="162"/>
      <c r="J205" s="173">
        <f>BK205</f>
        <v>0</v>
      </c>
      <c r="K205" s="159"/>
      <c r="L205" s="164"/>
      <c r="M205" s="165"/>
      <c r="N205" s="166"/>
      <c r="O205" s="166"/>
      <c r="P205" s="167">
        <f>SUM(P206:P224)</f>
        <v>0</v>
      </c>
      <c r="Q205" s="166"/>
      <c r="R205" s="167">
        <f>SUM(R206:R224)</f>
        <v>0</v>
      </c>
      <c r="S205" s="166"/>
      <c r="T205" s="168">
        <f>SUM(T206:T224)</f>
        <v>46.084499999999998</v>
      </c>
      <c r="AR205" s="169" t="s">
        <v>80</v>
      </c>
      <c r="AT205" s="170" t="s">
        <v>71</v>
      </c>
      <c r="AU205" s="170" t="s">
        <v>80</v>
      </c>
      <c r="AY205" s="169" t="s">
        <v>122</v>
      </c>
      <c r="BK205" s="171">
        <f>SUM(BK206:BK224)</f>
        <v>0</v>
      </c>
    </row>
    <row r="206" spans="1:65" s="2" customFormat="1" ht="16.5" customHeight="1">
      <c r="A206" s="35"/>
      <c r="B206" s="36"/>
      <c r="C206" s="174" t="s">
        <v>334</v>
      </c>
      <c r="D206" s="174" t="s">
        <v>124</v>
      </c>
      <c r="E206" s="175" t="s">
        <v>335</v>
      </c>
      <c r="F206" s="176" t="s">
        <v>336</v>
      </c>
      <c r="G206" s="177" t="s">
        <v>127</v>
      </c>
      <c r="H206" s="178">
        <v>209.47499999999999</v>
      </c>
      <c r="I206" s="179"/>
      <c r="J206" s="180">
        <f>ROUND(I206*H206,2)</f>
        <v>0</v>
      </c>
      <c r="K206" s="176" t="s">
        <v>128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0</v>
      </c>
      <c r="R206" s="183">
        <f>Q206*H206</f>
        <v>0</v>
      </c>
      <c r="S206" s="183">
        <v>0.22</v>
      </c>
      <c r="T206" s="184">
        <f>S206*H206</f>
        <v>46.084499999999998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129</v>
      </c>
      <c r="AT206" s="185" t="s">
        <v>124</v>
      </c>
      <c r="AU206" s="185" t="s">
        <v>82</v>
      </c>
      <c r="AY206" s="18" t="s">
        <v>122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80</v>
      </c>
      <c r="BK206" s="186">
        <f>ROUND(I206*H206,2)</f>
        <v>0</v>
      </c>
      <c r="BL206" s="18" t="s">
        <v>129</v>
      </c>
      <c r="BM206" s="185" t="s">
        <v>337</v>
      </c>
    </row>
    <row r="207" spans="1:65" s="2" customFormat="1" ht="19.5">
      <c r="A207" s="35"/>
      <c r="B207" s="36"/>
      <c r="C207" s="37"/>
      <c r="D207" s="187" t="s">
        <v>131</v>
      </c>
      <c r="E207" s="37"/>
      <c r="F207" s="188" t="s">
        <v>338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131</v>
      </c>
      <c r="AU207" s="18" t="s">
        <v>82</v>
      </c>
    </row>
    <row r="208" spans="1:65" s="2" customFormat="1" ht="11.25">
      <c r="A208" s="35"/>
      <c r="B208" s="36"/>
      <c r="C208" s="37"/>
      <c r="D208" s="192" t="s">
        <v>133</v>
      </c>
      <c r="E208" s="37"/>
      <c r="F208" s="193" t="s">
        <v>339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133</v>
      </c>
      <c r="AU208" s="18" t="s">
        <v>82</v>
      </c>
    </row>
    <row r="209" spans="1:65" s="2" customFormat="1" ht="16.5" customHeight="1">
      <c r="A209" s="35"/>
      <c r="B209" s="36"/>
      <c r="C209" s="174" t="s">
        <v>340</v>
      </c>
      <c r="D209" s="174" t="s">
        <v>124</v>
      </c>
      <c r="E209" s="175" t="s">
        <v>341</v>
      </c>
      <c r="F209" s="176" t="s">
        <v>342</v>
      </c>
      <c r="G209" s="177" t="s">
        <v>172</v>
      </c>
      <c r="H209" s="178">
        <v>19.5</v>
      </c>
      <c r="I209" s="179"/>
      <c r="J209" s="180">
        <f>ROUND(I209*H209,2)</f>
        <v>0</v>
      </c>
      <c r="K209" s="176" t="s">
        <v>128</v>
      </c>
      <c r="L209" s="40"/>
      <c r="M209" s="181" t="s">
        <v>19</v>
      </c>
      <c r="N209" s="182" t="s">
        <v>43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129</v>
      </c>
      <c r="AT209" s="185" t="s">
        <v>124</v>
      </c>
      <c r="AU209" s="185" t="s">
        <v>82</v>
      </c>
      <c r="AY209" s="18" t="s">
        <v>122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80</v>
      </c>
      <c r="BK209" s="186">
        <f>ROUND(I209*H209,2)</f>
        <v>0</v>
      </c>
      <c r="BL209" s="18" t="s">
        <v>129</v>
      </c>
      <c r="BM209" s="185" t="s">
        <v>343</v>
      </c>
    </row>
    <row r="210" spans="1:65" s="2" customFormat="1" ht="11.25">
      <c r="A210" s="35"/>
      <c r="B210" s="36"/>
      <c r="C210" s="37"/>
      <c r="D210" s="187" t="s">
        <v>131</v>
      </c>
      <c r="E210" s="37"/>
      <c r="F210" s="188" t="s">
        <v>344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131</v>
      </c>
      <c r="AU210" s="18" t="s">
        <v>82</v>
      </c>
    </row>
    <row r="211" spans="1:65" s="2" customFormat="1" ht="11.25">
      <c r="A211" s="35"/>
      <c r="B211" s="36"/>
      <c r="C211" s="37"/>
      <c r="D211" s="192" t="s">
        <v>133</v>
      </c>
      <c r="E211" s="37"/>
      <c r="F211" s="193" t="s">
        <v>345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133</v>
      </c>
      <c r="AU211" s="18" t="s">
        <v>82</v>
      </c>
    </row>
    <row r="212" spans="1:65" s="13" customFormat="1" ht="11.25">
      <c r="B212" s="194"/>
      <c r="C212" s="195"/>
      <c r="D212" s="187" t="s">
        <v>135</v>
      </c>
      <c r="E212" s="196" t="s">
        <v>19</v>
      </c>
      <c r="F212" s="197" t="s">
        <v>346</v>
      </c>
      <c r="G212" s="195"/>
      <c r="H212" s="198">
        <v>19.5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135</v>
      </c>
      <c r="AU212" s="204" t="s">
        <v>82</v>
      </c>
      <c r="AV212" s="13" t="s">
        <v>82</v>
      </c>
      <c r="AW212" s="13" t="s">
        <v>34</v>
      </c>
      <c r="AX212" s="13" t="s">
        <v>80</v>
      </c>
      <c r="AY212" s="204" t="s">
        <v>122</v>
      </c>
    </row>
    <row r="213" spans="1:65" s="2" customFormat="1" ht="16.5" customHeight="1">
      <c r="A213" s="35"/>
      <c r="B213" s="36"/>
      <c r="C213" s="174" t="s">
        <v>347</v>
      </c>
      <c r="D213" s="174" t="s">
        <v>124</v>
      </c>
      <c r="E213" s="175" t="s">
        <v>348</v>
      </c>
      <c r="F213" s="176" t="s">
        <v>349</v>
      </c>
      <c r="G213" s="177" t="s">
        <v>163</v>
      </c>
      <c r="H213" s="178">
        <v>46.085000000000001</v>
      </c>
      <c r="I213" s="179"/>
      <c r="J213" s="180">
        <f>ROUND(I213*H213,2)</f>
        <v>0</v>
      </c>
      <c r="K213" s="176" t="s">
        <v>128</v>
      </c>
      <c r="L213" s="40"/>
      <c r="M213" s="181" t="s">
        <v>19</v>
      </c>
      <c r="N213" s="182" t="s">
        <v>43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129</v>
      </c>
      <c r="AT213" s="185" t="s">
        <v>124</v>
      </c>
      <c r="AU213" s="185" t="s">
        <v>82</v>
      </c>
      <c r="AY213" s="18" t="s">
        <v>122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80</v>
      </c>
      <c r="BK213" s="186">
        <f>ROUND(I213*H213,2)</f>
        <v>0</v>
      </c>
      <c r="BL213" s="18" t="s">
        <v>129</v>
      </c>
      <c r="BM213" s="185" t="s">
        <v>350</v>
      </c>
    </row>
    <row r="214" spans="1:65" s="2" customFormat="1" ht="11.25">
      <c r="A214" s="35"/>
      <c r="B214" s="36"/>
      <c r="C214" s="37"/>
      <c r="D214" s="187" t="s">
        <v>131</v>
      </c>
      <c r="E214" s="37"/>
      <c r="F214" s="188" t="s">
        <v>351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131</v>
      </c>
      <c r="AU214" s="18" t="s">
        <v>82</v>
      </c>
    </row>
    <row r="215" spans="1:65" s="2" customFormat="1" ht="11.25">
      <c r="A215" s="35"/>
      <c r="B215" s="36"/>
      <c r="C215" s="37"/>
      <c r="D215" s="192" t="s">
        <v>133</v>
      </c>
      <c r="E215" s="37"/>
      <c r="F215" s="193" t="s">
        <v>352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133</v>
      </c>
      <c r="AU215" s="18" t="s">
        <v>82</v>
      </c>
    </row>
    <row r="216" spans="1:65" s="13" customFormat="1" ht="11.25">
      <c r="B216" s="194"/>
      <c r="C216" s="195"/>
      <c r="D216" s="187" t="s">
        <v>135</v>
      </c>
      <c r="E216" s="196" t="s">
        <v>19</v>
      </c>
      <c r="F216" s="197" t="s">
        <v>353</v>
      </c>
      <c r="G216" s="195"/>
      <c r="H216" s="198">
        <v>46.085000000000001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135</v>
      </c>
      <c r="AU216" s="204" t="s">
        <v>82</v>
      </c>
      <c r="AV216" s="13" t="s">
        <v>82</v>
      </c>
      <c r="AW216" s="13" t="s">
        <v>34</v>
      </c>
      <c r="AX216" s="13" t="s">
        <v>80</v>
      </c>
      <c r="AY216" s="204" t="s">
        <v>122</v>
      </c>
    </row>
    <row r="217" spans="1:65" s="2" customFormat="1" ht="16.5" customHeight="1">
      <c r="A217" s="35"/>
      <c r="B217" s="36"/>
      <c r="C217" s="174" t="s">
        <v>354</v>
      </c>
      <c r="D217" s="174" t="s">
        <v>124</v>
      </c>
      <c r="E217" s="175" t="s">
        <v>355</v>
      </c>
      <c r="F217" s="176" t="s">
        <v>356</v>
      </c>
      <c r="G217" s="177" t="s">
        <v>163</v>
      </c>
      <c r="H217" s="178">
        <v>414.76499999999999</v>
      </c>
      <c r="I217" s="179"/>
      <c r="J217" s="180">
        <f>ROUND(I217*H217,2)</f>
        <v>0</v>
      </c>
      <c r="K217" s="176" t="s">
        <v>128</v>
      </c>
      <c r="L217" s="40"/>
      <c r="M217" s="181" t="s">
        <v>19</v>
      </c>
      <c r="N217" s="182" t="s">
        <v>43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129</v>
      </c>
      <c r="AT217" s="185" t="s">
        <v>124</v>
      </c>
      <c r="AU217" s="185" t="s">
        <v>82</v>
      </c>
      <c r="AY217" s="18" t="s">
        <v>122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80</v>
      </c>
      <c r="BK217" s="186">
        <f>ROUND(I217*H217,2)</f>
        <v>0</v>
      </c>
      <c r="BL217" s="18" t="s">
        <v>129</v>
      </c>
      <c r="BM217" s="185" t="s">
        <v>357</v>
      </c>
    </row>
    <row r="218" spans="1:65" s="2" customFormat="1" ht="11.25">
      <c r="A218" s="35"/>
      <c r="B218" s="36"/>
      <c r="C218" s="37"/>
      <c r="D218" s="187" t="s">
        <v>131</v>
      </c>
      <c r="E218" s="37"/>
      <c r="F218" s="188" t="s">
        <v>358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131</v>
      </c>
      <c r="AU218" s="18" t="s">
        <v>82</v>
      </c>
    </row>
    <row r="219" spans="1:65" s="2" customFormat="1" ht="11.25">
      <c r="A219" s="35"/>
      <c r="B219" s="36"/>
      <c r="C219" s="37"/>
      <c r="D219" s="192" t="s">
        <v>133</v>
      </c>
      <c r="E219" s="37"/>
      <c r="F219" s="193" t="s">
        <v>359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133</v>
      </c>
      <c r="AU219" s="18" t="s">
        <v>82</v>
      </c>
    </row>
    <row r="220" spans="1:65" s="13" customFormat="1" ht="11.25">
      <c r="B220" s="194"/>
      <c r="C220" s="195"/>
      <c r="D220" s="187" t="s">
        <v>135</v>
      </c>
      <c r="E220" s="196" t="s">
        <v>19</v>
      </c>
      <c r="F220" s="197" t="s">
        <v>360</v>
      </c>
      <c r="G220" s="195"/>
      <c r="H220" s="198">
        <v>414.76499999999999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135</v>
      </c>
      <c r="AU220" s="204" t="s">
        <v>82</v>
      </c>
      <c r="AV220" s="13" t="s">
        <v>82</v>
      </c>
      <c r="AW220" s="13" t="s">
        <v>34</v>
      </c>
      <c r="AX220" s="13" t="s">
        <v>80</v>
      </c>
      <c r="AY220" s="204" t="s">
        <v>122</v>
      </c>
    </row>
    <row r="221" spans="1:65" s="2" customFormat="1" ht="24.2" customHeight="1">
      <c r="A221" s="35"/>
      <c r="B221" s="36"/>
      <c r="C221" s="174" t="s">
        <v>361</v>
      </c>
      <c r="D221" s="174" t="s">
        <v>124</v>
      </c>
      <c r="E221" s="175" t="s">
        <v>362</v>
      </c>
      <c r="F221" s="176" t="s">
        <v>363</v>
      </c>
      <c r="G221" s="177" t="s">
        <v>163</v>
      </c>
      <c r="H221" s="178">
        <v>46.085000000000001</v>
      </c>
      <c r="I221" s="179"/>
      <c r="J221" s="180">
        <f>ROUND(I221*H221,2)</f>
        <v>0</v>
      </c>
      <c r="K221" s="176" t="s">
        <v>128</v>
      </c>
      <c r="L221" s="40"/>
      <c r="M221" s="181" t="s">
        <v>19</v>
      </c>
      <c r="N221" s="182" t="s">
        <v>43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129</v>
      </c>
      <c r="AT221" s="185" t="s">
        <v>124</v>
      </c>
      <c r="AU221" s="185" t="s">
        <v>82</v>
      </c>
      <c r="AY221" s="18" t="s">
        <v>122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80</v>
      </c>
      <c r="BK221" s="186">
        <f>ROUND(I221*H221,2)</f>
        <v>0</v>
      </c>
      <c r="BL221" s="18" t="s">
        <v>129</v>
      </c>
      <c r="BM221" s="185" t="s">
        <v>364</v>
      </c>
    </row>
    <row r="222" spans="1:65" s="2" customFormat="1" ht="19.5">
      <c r="A222" s="35"/>
      <c r="B222" s="36"/>
      <c r="C222" s="37"/>
      <c r="D222" s="187" t="s">
        <v>131</v>
      </c>
      <c r="E222" s="37"/>
      <c r="F222" s="188" t="s">
        <v>363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131</v>
      </c>
      <c r="AU222" s="18" t="s">
        <v>82</v>
      </c>
    </row>
    <row r="223" spans="1:65" s="2" customFormat="1" ht="11.25">
      <c r="A223" s="35"/>
      <c r="B223" s="36"/>
      <c r="C223" s="37"/>
      <c r="D223" s="192" t="s">
        <v>133</v>
      </c>
      <c r="E223" s="37"/>
      <c r="F223" s="193" t="s">
        <v>365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133</v>
      </c>
      <c r="AU223" s="18" t="s">
        <v>82</v>
      </c>
    </row>
    <row r="224" spans="1:65" s="13" customFormat="1" ht="11.25">
      <c r="B224" s="194"/>
      <c r="C224" s="195"/>
      <c r="D224" s="187" t="s">
        <v>135</v>
      </c>
      <c r="E224" s="196" t="s">
        <v>19</v>
      </c>
      <c r="F224" s="197" t="s">
        <v>353</v>
      </c>
      <c r="G224" s="195"/>
      <c r="H224" s="198">
        <v>46.085000000000001</v>
      </c>
      <c r="I224" s="199"/>
      <c r="J224" s="195"/>
      <c r="K224" s="195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135</v>
      </c>
      <c r="AU224" s="204" t="s">
        <v>82</v>
      </c>
      <c r="AV224" s="13" t="s">
        <v>82</v>
      </c>
      <c r="AW224" s="13" t="s">
        <v>34</v>
      </c>
      <c r="AX224" s="13" t="s">
        <v>80</v>
      </c>
      <c r="AY224" s="204" t="s">
        <v>122</v>
      </c>
    </row>
    <row r="225" spans="1:65" s="12" customFormat="1" ht="22.9" customHeight="1">
      <c r="B225" s="158"/>
      <c r="C225" s="159"/>
      <c r="D225" s="160" t="s">
        <v>71</v>
      </c>
      <c r="E225" s="172" t="s">
        <v>366</v>
      </c>
      <c r="F225" s="172" t="s">
        <v>367</v>
      </c>
      <c r="G225" s="159"/>
      <c r="H225" s="159"/>
      <c r="I225" s="162"/>
      <c r="J225" s="173">
        <f>BK225</f>
        <v>0</v>
      </c>
      <c r="K225" s="159"/>
      <c r="L225" s="164"/>
      <c r="M225" s="165"/>
      <c r="N225" s="166"/>
      <c r="O225" s="166"/>
      <c r="P225" s="167">
        <f>SUM(P226:P228)</f>
        <v>0</v>
      </c>
      <c r="Q225" s="166"/>
      <c r="R225" s="167">
        <f>SUM(R226:R228)</f>
        <v>0</v>
      </c>
      <c r="S225" s="166"/>
      <c r="T225" s="168">
        <f>SUM(T226:T228)</f>
        <v>0</v>
      </c>
      <c r="AR225" s="169" t="s">
        <v>80</v>
      </c>
      <c r="AT225" s="170" t="s">
        <v>71</v>
      </c>
      <c r="AU225" s="170" t="s">
        <v>80</v>
      </c>
      <c r="AY225" s="169" t="s">
        <v>122</v>
      </c>
      <c r="BK225" s="171">
        <f>SUM(BK226:BK228)</f>
        <v>0</v>
      </c>
    </row>
    <row r="226" spans="1:65" s="2" customFormat="1" ht="21.75" customHeight="1">
      <c r="A226" s="35"/>
      <c r="B226" s="36"/>
      <c r="C226" s="174" t="s">
        <v>368</v>
      </c>
      <c r="D226" s="174" t="s">
        <v>124</v>
      </c>
      <c r="E226" s="175" t="s">
        <v>369</v>
      </c>
      <c r="F226" s="176" t="s">
        <v>370</v>
      </c>
      <c r="G226" s="177" t="s">
        <v>163</v>
      </c>
      <c r="H226" s="178">
        <v>856.33699999999999</v>
      </c>
      <c r="I226" s="179"/>
      <c r="J226" s="180">
        <f>ROUND(I226*H226,2)</f>
        <v>0</v>
      </c>
      <c r="K226" s="176" t="s">
        <v>128</v>
      </c>
      <c r="L226" s="40"/>
      <c r="M226" s="181" t="s">
        <v>19</v>
      </c>
      <c r="N226" s="182" t="s">
        <v>43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129</v>
      </c>
      <c r="AT226" s="185" t="s">
        <v>124</v>
      </c>
      <c r="AU226" s="185" t="s">
        <v>82</v>
      </c>
      <c r="AY226" s="18" t="s">
        <v>122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80</v>
      </c>
      <c r="BK226" s="186">
        <f>ROUND(I226*H226,2)</f>
        <v>0</v>
      </c>
      <c r="BL226" s="18" t="s">
        <v>129</v>
      </c>
      <c r="BM226" s="185" t="s">
        <v>371</v>
      </c>
    </row>
    <row r="227" spans="1:65" s="2" customFormat="1" ht="19.5">
      <c r="A227" s="35"/>
      <c r="B227" s="36"/>
      <c r="C227" s="37"/>
      <c r="D227" s="187" t="s">
        <v>131</v>
      </c>
      <c r="E227" s="37"/>
      <c r="F227" s="188" t="s">
        <v>372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131</v>
      </c>
      <c r="AU227" s="18" t="s">
        <v>82</v>
      </c>
    </row>
    <row r="228" spans="1:65" s="2" customFormat="1" ht="11.25">
      <c r="A228" s="35"/>
      <c r="B228" s="36"/>
      <c r="C228" s="37"/>
      <c r="D228" s="192" t="s">
        <v>133</v>
      </c>
      <c r="E228" s="37"/>
      <c r="F228" s="193" t="s">
        <v>373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133</v>
      </c>
      <c r="AU228" s="18" t="s">
        <v>82</v>
      </c>
    </row>
    <row r="229" spans="1:65" s="12" customFormat="1" ht="22.9" customHeight="1">
      <c r="B229" s="158"/>
      <c r="C229" s="159"/>
      <c r="D229" s="160" t="s">
        <v>71</v>
      </c>
      <c r="E229" s="172" t="s">
        <v>374</v>
      </c>
      <c r="F229" s="172" t="s">
        <v>375</v>
      </c>
      <c r="G229" s="159"/>
      <c r="H229" s="159"/>
      <c r="I229" s="162"/>
      <c r="J229" s="173">
        <f>BK229</f>
        <v>0</v>
      </c>
      <c r="K229" s="159"/>
      <c r="L229" s="164"/>
      <c r="M229" s="165"/>
      <c r="N229" s="166"/>
      <c r="O229" s="166"/>
      <c r="P229" s="167">
        <f>SUM(P230:P247)</f>
        <v>0</v>
      </c>
      <c r="Q229" s="166"/>
      <c r="R229" s="167">
        <f>SUM(R230:R247)</f>
        <v>0.43560000000000004</v>
      </c>
      <c r="S229" s="166"/>
      <c r="T229" s="168">
        <f>SUM(T230:T247)</f>
        <v>0</v>
      </c>
      <c r="AR229" s="169" t="s">
        <v>80</v>
      </c>
      <c r="AT229" s="170" t="s">
        <v>71</v>
      </c>
      <c r="AU229" s="170" t="s">
        <v>80</v>
      </c>
      <c r="AY229" s="169" t="s">
        <v>122</v>
      </c>
      <c r="BK229" s="171">
        <f>SUM(BK230:BK247)</f>
        <v>0</v>
      </c>
    </row>
    <row r="230" spans="1:65" s="2" customFormat="1" ht="16.5" customHeight="1">
      <c r="A230" s="35"/>
      <c r="B230" s="36"/>
      <c r="C230" s="174" t="s">
        <v>376</v>
      </c>
      <c r="D230" s="174" t="s">
        <v>124</v>
      </c>
      <c r="E230" s="175" t="s">
        <v>377</v>
      </c>
      <c r="F230" s="176" t="s">
        <v>378</v>
      </c>
      <c r="G230" s="177" t="s">
        <v>379</v>
      </c>
      <c r="H230" s="178">
        <v>1</v>
      </c>
      <c r="I230" s="179"/>
      <c r="J230" s="180">
        <f>ROUND(I230*H230,2)</f>
        <v>0</v>
      </c>
      <c r="K230" s="176" t="s">
        <v>19</v>
      </c>
      <c r="L230" s="40"/>
      <c r="M230" s="181" t="s">
        <v>19</v>
      </c>
      <c r="N230" s="182" t="s">
        <v>43</v>
      </c>
      <c r="O230" s="65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5" t="s">
        <v>129</v>
      </c>
      <c r="AT230" s="185" t="s">
        <v>124</v>
      </c>
      <c r="AU230" s="185" t="s">
        <v>82</v>
      </c>
      <c r="AY230" s="18" t="s">
        <v>122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8" t="s">
        <v>80</v>
      </c>
      <c r="BK230" s="186">
        <f>ROUND(I230*H230,2)</f>
        <v>0</v>
      </c>
      <c r="BL230" s="18" t="s">
        <v>129</v>
      </c>
      <c r="BM230" s="185" t="s">
        <v>380</v>
      </c>
    </row>
    <row r="231" spans="1:65" s="15" customFormat="1" ht="11.25">
      <c r="B231" s="226"/>
      <c r="C231" s="227"/>
      <c r="D231" s="187" t="s">
        <v>135</v>
      </c>
      <c r="E231" s="228" t="s">
        <v>19</v>
      </c>
      <c r="F231" s="229" t="s">
        <v>381</v>
      </c>
      <c r="G231" s="227"/>
      <c r="H231" s="228" t="s">
        <v>19</v>
      </c>
      <c r="I231" s="230"/>
      <c r="J231" s="227"/>
      <c r="K231" s="227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135</v>
      </c>
      <c r="AU231" s="235" t="s">
        <v>82</v>
      </c>
      <c r="AV231" s="15" t="s">
        <v>80</v>
      </c>
      <c r="AW231" s="15" t="s">
        <v>34</v>
      </c>
      <c r="AX231" s="15" t="s">
        <v>72</v>
      </c>
      <c r="AY231" s="235" t="s">
        <v>122</v>
      </c>
    </row>
    <row r="232" spans="1:65" s="15" customFormat="1" ht="11.25">
      <c r="B232" s="226"/>
      <c r="C232" s="227"/>
      <c r="D232" s="187" t="s">
        <v>135</v>
      </c>
      <c r="E232" s="228" t="s">
        <v>19</v>
      </c>
      <c r="F232" s="229" t="s">
        <v>382</v>
      </c>
      <c r="G232" s="227"/>
      <c r="H232" s="228" t="s">
        <v>19</v>
      </c>
      <c r="I232" s="230"/>
      <c r="J232" s="227"/>
      <c r="K232" s="227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135</v>
      </c>
      <c r="AU232" s="235" t="s">
        <v>82</v>
      </c>
      <c r="AV232" s="15" t="s">
        <v>80</v>
      </c>
      <c r="AW232" s="15" t="s">
        <v>34</v>
      </c>
      <c r="AX232" s="15" t="s">
        <v>72</v>
      </c>
      <c r="AY232" s="235" t="s">
        <v>122</v>
      </c>
    </row>
    <row r="233" spans="1:65" s="15" customFormat="1" ht="11.25">
      <c r="B233" s="226"/>
      <c r="C233" s="227"/>
      <c r="D233" s="187" t="s">
        <v>135</v>
      </c>
      <c r="E233" s="228" t="s">
        <v>19</v>
      </c>
      <c r="F233" s="229" t="s">
        <v>383</v>
      </c>
      <c r="G233" s="227"/>
      <c r="H233" s="228" t="s">
        <v>19</v>
      </c>
      <c r="I233" s="230"/>
      <c r="J233" s="227"/>
      <c r="K233" s="227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135</v>
      </c>
      <c r="AU233" s="235" t="s">
        <v>82</v>
      </c>
      <c r="AV233" s="15" t="s">
        <v>80</v>
      </c>
      <c r="AW233" s="15" t="s">
        <v>34</v>
      </c>
      <c r="AX233" s="15" t="s">
        <v>72</v>
      </c>
      <c r="AY233" s="235" t="s">
        <v>122</v>
      </c>
    </row>
    <row r="234" spans="1:65" s="15" customFormat="1" ht="11.25">
      <c r="B234" s="226"/>
      <c r="C234" s="227"/>
      <c r="D234" s="187" t="s">
        <v>135</v>
      </c>
      <c r="E234" s="228" t="s">
        <v>19</v>
      </c>
      <c r="F234" s="229" t="s">
        <v>384</v>
      </c>
      <c r="G234" s="227"/>
      <c r="H234" s="228" t="s">
        <v>19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135</v>
      </c>
      <c r="AU234" s="235" t="s">
        <v>82</v>
      </c>
      <c r="AV234" s="15" t="s">
        <v>80</v>
      </c>
      <c r="AW234" s="15" t="s">
        <v>34</v>
      </c>
      <c r="AX234" s="15" t="s">
        <v>72</v>
      </c>
      <c r="AY234" s="235" t="s">
        <v>122</v>
      </c>
    </row>
    <row r="235" spans="1:65" s="15" customFormat="1" ht="11.25">
      <c r="B235" s="226"/>
      <c r="C235" s="227"/>
      <c r="D235" s="187" t="s">
        <v>135</v>
      </c>
      <c r="E235" s="228" t="s">
        <v>19</v>
      </c>
      <c r="F235" s="229" t="s">
        <v>385</v>
      </c>
      <c r="G235" s="227"/>
      <c r="H235" s="228" t="s">
        <v>19</v>
      </c>
      <c r="I235" s="230"/>
      <c r="J235" s="227"/>
      <c r="K235" s="227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135</v>
      </c>
      <c r="AU235" s="235" t="s">
        <v>82</v>
      </c>
      <c r="AV235" s="15" t="s">
        <v>80</v>
      </c>
      <c r="AW235" s="15" t="s">
        <v>34</v>
      </c>
      <c r="AX235" s="15" t="s">
        <v>72</v>
      </c>
      <c r="AY235" s="235" t="s">
        <v>122</v>
      </c>
    </row>
    <row r="236" spans="1:65" s="15" customFormat="1" ht="11.25">
      <c r="B236" s="226"/>
      <c r="C236" s="227"/>
      <c r="D236" s="187" t="s">
        <v>135</v>
      </c>
      <c r="E236" s="228" t="s">
        <v>19</v>
      </c>
      <c r="F236" s="229" t="s">
        <v>386</v>
      </c>
      <c r="G236" s="227"/>
      <c r="H236" s="228" t="s">
        <v>19</v>
      </c>
      <c r="I236" s="230"/>
      <c r="J236" s="227"/>
      <c r="K236" s="227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135</v>
      </c>
      <c r="AU236" s="235" t="s">
        <v>82</v>
      </c>
      <c r="AV236" s="15" t="s">
        <v>80</v>
      </c>
      <c r="AW236" s="15" t="s">
        <v>34</v>
      </c>
      <c r="AX236" s="15" t="s">
        <v>72</v>
      </c>
      <c r="AY236" s="235" t="s">
        <v>122</v>
      </c>
    </row>
    <row r="237" spans="1:65" s="13" customFormat="1" ht="11.25">
      <c r="B237" s="194"/>
      <c r="C237" s="195"/>
      <c r="D237" s="187" t="s">
        <v>135</v>
      </c>
      <c r="E237" s="196" t="s">
        <v>19</v>
      </c>
      <c r="F237" s="197" t="s">
        <v>80</v>
      </c>
      <c r="G237" s="195"/>
      <c r="H237" s="198">
        <v>1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135</v>
      </c>
      <c r="AU237" s="204" t="s">
        <v>82</v>
      </c>
      <c r="AV237" s="13" t="s">
        <v>82</v>
      </c>
      <c r="AW237" s="13" t="s">
        <v>34</v>
      </c>
      <c r="AX237" s="13" t="s">
        <v>80</v>
      </c>
      <c r="AY237" s="204" t="s">
        <v>122</v>
      </c>
    </row>
    <row r="238" spans="1:65" s="2" customFormat="1" ht="16.5" customHeight="1">
      <c r="A238" s="35"/>
      <c r="B238" s="36"/>
      <c r="C238" s="174" t="s">
        <v>387</v>
      </c>
      <c r="D238" s="174" t="s">
        <v>124</v>
      </c>
      <c r="E238" s="175" t="s">
        <v>388</v>
      </c>
      <c r="F238" s="176" t="s">
        <v>389</v>
      </c>
      <c r="G238" s="177" t="s">
        <v>379</v>
      </c>
      <c r="H238" s="178">
        <v>1</v>
      </c>
      <c r="I238" s="179"/>
      <c r="J238" s="180">
        <f>ROUND(I238*H238,2)</f>
        <v>0</v>
      </c>
      <c r="K238" s="176" t="s">
        <v>19</v>
      </c>
      <c r="L238" s="40"/>
      <c r="M238" s="181" t="s">
        <v>19</v>
      </c>
      <c r="N238" s="182" t="s">
        <v>43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129</v>
      </c>
      <c r="AT238" s="185" t="s">
        <v>124</v>
      </c>
      <c r="AU238" s="185" t="s">
        <v>82</v>
      </c>
      <c r="AY238" s="18" t="s">
        <v>122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80</v>
      </c>
      <c r="BK238" s="186">
        <f>ROUND(I238*H238,2)</f>
        <v>0</v>
      </c>
      <c r="BL238" s="18" t="s">
        <v>129</v>
      </c>
      <c r="BM238" s="185" t="s">
        <v>390</v>
      </c>
    </row>
    <row r="239" spans="1:65" s="15" customFormat="1" ht="11.25">
      <c r="B239" s="226"/>
      <c r="C239" s="227"/>
      <c r="D239" s="187" t="s">
        <v>135</v>
      </c>
      <c r="E239" s="228" t="s">
        <v>19</v>
      </c>
      <c r="F239" s="229" t="s">
        <v>381</v>
      </c>
      <c r="G239" s="227"/>
      <c r="H239" s="228" t="s">
        <v>19</v>
      </c>
      <c r="I239" s="230"/>
      <c r="J239" s="227"/>
      <c r="K239" s="227"/>
      <c r="L239" s="231"/>
      <c r="M239" s="232"/>
      <c r="N239" s="233"/>
      <c r="O239" s="233"/>
      <c r="P239" s="233"/>
      <c r="Q239" s="233"/>
      <c r="R239" s="233"/>
      <c r="S239" s="233"/>
      <c r="T239" s="234"/>
      <c r="AT239" s="235" t="s">
        <v>135</v>
      </c>
      <c r="AU239" s="235" t="s">
        <v>82</v>
      </c>
      <c r="AV239" s="15" t="s">
        <v>80</v>
      </c>
      <c r="AW239" s="15" t="s">
        <v>34</v>
      </c>
      <c r="AX239" s="15" t="s">
        <v>72</v>
      </c>
      <c r="AY239" s="235" t="s">
        <v>122</v>
      </c>
    </row>
    <row r="240" spans="1:65" s="15" customFormat="1" ht="11.25">
      <c r="B240" s="226"/>
      <c r="C240" s="227"/>
      <c r="D240" s="187" t="s">
        <v>135</v>
      </c>
      <c r="E240" s="228" t="s">
        <v>19</v>
      </c>
      <c r="F240" s="229" t="s">
        <v>391</v>
      </c>
      <c r="G240" s="227"/>
      <c r="H240" s="228" t="s">
        <v>19</v>
      </c>
      <c r="I240" s="230"/>
      <c r="J240" s="227"/>
      <c r="K240" s="227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135</v>
      </c>
      <c r="AU240" s="235" t="s">
        <v>82</v>
      </c>
      <c r="AV240" s="15" t="s">
        <v>80</v>
      </c>
      <c r="AW240" s="15" t="s">
        <v>34</v>
      </c>
      <c r="AX240" s="15" t="s">
        <v>72</v>
      </c>
      <c r="AY240" s="235" t="s">
        <v>122</v>
      </c>
    </row>
    <row r="241" spans="1:65" s="15" customFormat="1" ht="11.25">
      <c r="B241" s="226"/>
      <c r="C241" s="227"/>
      <c r="D241" s="187" t="s">
        <v>135</v>
      </c>
      <c r="E241" s="228" t="s">
        <v>19</v>
      </c>
      <c r="F241" s="229" t="s">
        <v>392</v>
      </c>
      <c r="G241" s="227"/>
      <c r="H241" s="228" t="s">
        <v>19</v>
      </c>
      <c r="I241" s="230"/>
      <c r="J241" s="227"/>
      <c r="K241" s="227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135</v>
      </c>
      <c r="AU241" s="235" t="s">
        <v>82</v>
      </c>
      <c r="AV241" s="15" t="s">
        <v>80</v>
      </c>
      <c r="AW241" s="15" t="s">
        <v>34</v>
      </c>
      <c r="AX241" s="15" t="s">
        <v>72</v>
      </c>
      <c r="AY241" s="235" t="s">
        <v>122</v>
      </c>
    </row>
    <row r="242" spans="1:65" s="15" customFormat="1" ht="11.25">
      <c r="B242" s="226"/>
      <c r="C242" s="227"/>
      <c r="D242" s="187" t="s">
        <v>135</v>
      </c>
      <c r="E242" s="228" t="s">
        <v>19</v>
      </c>
      <c r="F242" s="229" t="s">
        <v>393</v>
      </c>
      <c r="G242" s="227"/>
      <c r="H242" s="228" t="s">
        <v>19</v>
      </c>
      <c r="I242" s="230"/>
      <c r="J242" s="227"/>
      <c r="K242" s="227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135</v>
      </c>
      <c r="AU242" s="235" t="s">
        <v>82</v>
      </c>
      <c r="AV242" s="15" t="s">
        <v>80</v>
      </c>
      <c r="AW242" s="15" t="s">
        <v>34</v>
      </c>
      <c r="AX242" s="15" t="s">
        <v>72</v>
      </c>
      <c r="AY242" s="235" t="s">
        <v>122</v>
      </c>
    </row>
    <row r="243" spans="1:65" s="15" customFormat="1" ht="11.25">
      <c r="B243" s="226"/>
      <c r="C243" s="227"/>
      <c r="D243" s="187" t="s">
        <v>135</v>
      </c>
      <c r="E243" s="228" t="s">
        <v>19</v>
      </c>
      <c r="F243" s="229" t="s">
        <v>386</v>
      </c>
      <c r="G243" s="227"/>
      <c r="H243" s="228" t="s">
        <v>19</v>
      </c>
      <c r="I243" s="230"/>
      <c r="J243" s="227"/>
      <c r="K243" s="227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135</v>
      </c>
      <c r="AU243" s="235" t="s">
        <v>82</v>
      </c>
      <c r="AV243" s="15" t="s">
        <v>80</v>
      </c>
      <c r="AW243" s="15" t="s">
        <v>34</v>
      </c>
      <c r="AX243" s="15" t="s">
        <v>72</v>
      </c>
      <c r="AY243" s="235" t="s">
        <v>122</v>
      </c>
    </row>
    <row r="244" spans="1:65" s="13" customFormat="1" ht="11.25">
      <c r="B244" s="194"/>
      <c r="C244" s="195"/>
      <c r="D244" s="187" t="s">
        <v>135</v>
      </c>
      <c r="E244" s="196" t="s">
        <v>19</v>
      </c>
      <c r="F244" s="197" t="s">
        <v>80</v>
      </c>
      <c r="G244" s="195"/>
      <c r="H244" s="198">
        <v>1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135</v>
      </c>
      <c r="AU244" s="204" t="s">
        <v>82</v>
      </c>
      <c r="AV244" s="13" t="s">
        <v>82</v>
      </c>
      <c r="AW244" s="13" t="s">
        <v>34</v>
      </c>
      <c r="AX244" s="13" t="s">
        <v>80</v>
      </c>
      <c r="AY244" s="204" t="s">
        <v>122</v>
      </c>
    </row>
    <row r="245" spans="1:65" s="2" customFormat="1" ht="16.5" customHeight="1">
      <c r="A245" s="35"/>
      <c r="B245" s="36"/>
      <c r="C245" s="174" t="s">
        <v>394</v>
      </c>
      <c r="D245" s="174" t="s">
        <v>124</v>
      </c>
      <c r="E245" s="175" t="s">
        <v>395</v>
      </c>
      <c r="F245" s="176" t="s">
        <v>396</v>
      </c>
      <c r="G245" s="177" t="s">
        <v>172</v>
      </c>
      <c r="H245" s="178">
        <v>99</v>
      </c>
      <c r="I245" s="179"/>
      <c r="J245" s="180">
        <f>ROUND(I245*H245,2)</f>
        <v>0</v>
      </c>
      <c r="K245" s="176" t="s">
        <v>19</v>
      </c>
      <c r="L245" s="40"/>
      <c r="M245" s="181" t="s">
        <v>19</v>
      </c>
      <c r="N245" s="182" t="s">
        <v>43</v>
      </c>
      <c r="O245" s="65"/>
      <c r="P245" s="183">
        <f>O245*H245</f>
        <v>0</v>
      </c>
      <c r="Q245" s="183">
        <v>4.4000000000000003E-3</v>
      </c>
      <c r="R245" s="183">
        <f>Q245*H245</f>
        <v>0.43560000000000004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129</v>
      </c>
      <c r="AT245" s="185" t="s">
        <v>124</v>
      </c>
      <c r="AU245" s="185" t="s">
        <v>82</v>
      </c>
      <c r="AY245" s="18" t="s">
        <v>122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80</v>
      </c>
      <c r="BK245" s="186">
        <f>ROUND(I245*H245,2)</f>
        <v>0</v>
      </c>
      <c r="BL245" s="18" t="s">
        <v>129</v>
      </c>
      <c r="BM245" s="185" t="s">
        <v>397</v>
      </c>
    </row>
    <row r="246" spans="1:65" s="2" customFormat="1" ht="11.25">
      <c r="A246" s="35"/>
      <c r="B246" s="36"/>
      <c r="C246" s="37"/>
      <c r="D246" s="187" t="s">
        <v>131</v>
      </c>
      <c r="E246" s="37"/>
      <c r="F246" s="188" t="s">
        <v>396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131</v>
      </c>
      <c r="AU246" s="18" t="s">
        <v>82</v>
      </c>
    </row>
    <row r="247" spans="1:65" s="13" customFormat="1" ht="11.25">
      <c r="B247" s="194"/>
      <c r="C247" s="195"/>
      <c r="D247" s="187" t="s">
        <v>135</v>
      </c>
      <c r="E247" s="196" t="s">
        <v>19</v>
      </c>
      <c r="F247" s="197" t="s">
        <v>398</v>
      </c>
      <c r="G247" s="195"/>
      <c r="H247" s="198">
        <v>99</v>
      </c>
      <c r="I247" s="199"/>
      <c r="J247" s="195"/>
      <c r="K247" s="195"/>
      <c r="L247" s="200"/>
      <c r="M247" s="236"/>
      <c r="N247" s="237"/>
      <c r="O247" s="237"/>
      <c r="P247" s="237"/>
      <c r="Q247" s="237"/>
      <c r="R247" s="237"/>
      <c r="S247" s="237"/>
      <c r="T247" s="238"/>
      <c r="AT247" s="204" t="s">
        <v>135</v>
      </c>
      <c r="AU247" s="204" t="s">
        <v>82</v>
      </c>
      <c r="AV247" s="13" t="s">
        <v>82</v>
      </c>
      <c r="AW247" s="13" t="s">
        <v>34</v>
      </c>
      <c r="AX247" s="13" t="s">
        <v>80</v>
      </c>
      <c r="AY247" s="204" t="s">
        <v>122</v>
      </c>
    </row>
    <row r="248" spans="1:65" s="2" customFormat="1" ht="6.95" customHeight="1">
      <c r="A248" s="35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40"/>
      <c r="M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</row>
  </sheetData>
  <sheetProtection password="CC35" sheet="1" objects="1" scenarios="1" formatColumns="0" formatRows="0" autoFilter="0"/>
  <autoFilter ref="C85:K24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7" r:id="rId2"/>
    <hyperlink ref="F103" r:id="rId3"/>
    <hyperlink ref="F107" r:id="rId4"/>
    <hyperlink ref="F111" r:id="rId5"/>
    <hyperlink ref="F116" r:id="rId6"/>
    <hyperlink ref="F119" r:id="rId7"/>
    <hyperlink ref="F122" r:id="rId8"/>
    <hyperlink ref="F125" r:id="rId9"/>
    <hyperlink ref="F129" r:id="rId10"/>
    <hyperlink ref="F133" r:id="rId11"/>
    <hyperlink ref="F137" r:id="rId12"/>
    <hyperlink ref="F140" r:id="rId13"/>
    <hyperlink ref="F143" r:id="rId14"/>
    <hyperlink ref="F146" r:id="rId15"/>
    <hyperlink ref="F149" r:id="rId16"/>
    <hyperlink ref="F154" r:id="rId17"/>
    <hyperlink ref="F165" r:id="rId18"/>
    <hyperlink ref="F168" r:id="rId19"/>
    <hyperlink ref="F172" r:id="rId20"/>
    <hyperlink ref="F175" r:id="rId21"/>
    <hyperlink ref="F180" r:id="rId22"/>
    <hyperlink ref="F184" r:id="rId23"/>
    <hyperlink ref="F189" r:id="rId24"/>
    <hyperlink ref="F196" r:id="rId25"/>
    <hyperlink ref="F208" r:id="rId26"/>
    <hyperlink ref="F211" r:id="rId27"/>
    <hyperlink ref="F215" r:id="rId28"/>
    <hyperlink ref="F219" r:id="rId29"/>
    <hyperlink ref="F223" r:id="rId30"/>
    <hyperlink ref="F228" r:id="rId3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komunikace+VO v ulici Mendělejevova v areálu Kampusu UJEP Ústí n.L. - II.etapa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399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95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ROUND((SUM(BE85:BE196)),  2)</f>
        <v>0</v>
      </c>
      <c r="G33" s="35"/>
      <c r="H33" s="35"/>
      <c r="I33" s="119">
        <v>0.21</v>
      </c>
      <c r="J33" s="118">
        <f>ROUND(((SUM(BE85:BE196))*I33),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ROUND((SUM(BF85:BF196)),  2)</f>
        <v>0</v>
      </c>
      <c r="G34" s="35"/>
      <c r="H34" s="35"/>
      <c r="I34" s="119">
        <v>0.15</v>
      </c>
      <c r="J34" s="118">
        <f>ROUND(((SUM(BF85:BF196))*I34),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ROUND((SUM(BG85:BG196)),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ROUND((SUM(BH85:BH196)),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ROUND((SUM(BI85:BI196)),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Rekonstrukce komunikace+VO v ulici Mendělejevova v areálu Kampusu UJEP Ústí n.L. - II.etapa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02 - Oprava parkoviště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100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4"/>
      <c r="J62" s="145">
        <f>J95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J138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4"/>
      <c r="J64" s="145">
        <f>J162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4"/>
      <c r="J65" s="145">
        <f>J193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107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75" t="str">
        <f>E7</f>
        <v>Rekonstrukce komunikace+VO v ulici Mendělejevova v areálu Kampusu UJEP Ústí n.L. - II.etapa</v>
      </c>
      <c r="F75" s="376"/>
      <c r="G75" s="376"/>
      <c r="H75" s="376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93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8" t="str">
        <f>E9</f>
        <v>02 - Oprava parkoviště</v>
      </c>
      <c r="F77" s="377"/>
      <c r="G77" s="377"/>
      <c r="H77" s="37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Ústí n.L.</v>
      </c>
      <c r="G79" s="37"/>
      <c r="H79" s="37"/>
      <c r="I79" s="30" t="s">
        <v>23</v>
      </c>
      <c r="J79" s="60" t="str">
        <f>IF(J12="","",J12)</f>
        <v>21. 7. 2021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E15</f>
        <v xml:space="preserve"> </v>
      </c>
      <c r="G81" s="37"/>
      <c r="H81" s="37"/>
      <c r="I81" s="30" t="s">
        <v>32</v>
      </c>
      <c r="J81" s="33" t="str">
        <f>E21</f>
        <v>Ivan Uherčík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30</v>
      </c>
      <c r="D82" s="37"/>
      <c r="E82" s="37"/>
      <c r="F82" s="28" t="str">
        <f>IF(E18="","",E18)</f>
        <v>Vyplň údaj</v>
      </c>
      <c r="G82" s="37"/>
      <c r="H82" s="37"/>
      <c r="I82" s="30" t="s">
        <v>35</v>
      </c>
      <c r="J82" s="33" t="str">
        <f>E24</f>
        <v xml:space="preserve"> 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108</v>
      </c>
      <c r="D84" s="150" t="s">
        <v>57</v>
      </c>
      <c r="E84" s="150" t="s">
        <v>53</v>
      </c>
      <c r="F84" s="150" t="s">
        <v>54</v>
      </c>
      <c r="G84" s="150" t="s">
        <v>109</v>
      </c>
      <c r="H84" s="150" t="s">
        <v>110</v>
      </c>
      <c r="I84" s="150" t="s">
        <v>111</v>
      </c>
      <c r="J84" s="150" t="s">
        <v>98</v>
      </c>
      <c r="K84" s="151" t="s">
        <v>112</v>
      </c>
      <c r="L84" s="152"/>
      <c r="M84" s="69" t="s">
        <v>19</v>
      </c>
      <c r="N84" s="70" t="s">
        <v>42</v>
      </c>
      <c r="O84" s="70" t="s">
        <v>113</v>
      </c>
      <c r="P84" s="70" t="s">
        <v>114</v>
      </c>
      <c r="Q84" s="70" t="s">
        <v>115</v>
      </c>
      <c r="R84" s="70" t="s">
        <v>116</v>
      </c>
      <c r="S84" s="70" t="s">
        <v>117</v>
      </c>
      <c r="T84" s="71" t="s">
        <v>118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9" customHeight="1">
      <c r="A85" s="35"/>
      <c r="B85" s="36"/>
      <c r="C85" s="76" t="s">
        <v>119</v>
      </c>
      <c r="D85" s="37"/>
      <c r="E85" s="37"/>
      <c r="F85" s="37"/>
      <c r="G85" s="37"/>
      <c r="H85" s="37"/>
      <c r="I85" s="37"/>
      <c r="J85" s="153">
        <f>BK85</f>
        <v>0</v>
      </c>
      <c r="K85" s="37"/>
      <c r="L85" s="40"/>
      <c r="M85" s="72"/>
      <c r="N85" s="154"/>
      <c r="O85" s="73"/>
      <c r="P85" s="155">
        <f>P86</f>
        <v>0</v>
      </c>
      <c r="Q85" s="73"/>
      <c r="R85" s="155">
        <f>R86</f>
        <v>198.56416000000002</v>
      </c>
      <c r="S85" s="73"/>
      <c r="T85" s="156">
        <f>T86</f>
        <v>156.26999999999998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99</v>
      </c>
      <c r="BK85" s="157">
        <f>BK86</f>
        <v>0</v>
      </c>
    </row>
    <row r="86" spans="1:65" s="12" customFormat="1" ht="25.9" customHeight="1">
      <c r="B86" s="158"/>
      <c r="C86" s="159"/>
      <c r="D86" s="160" t="s">
        <v>71</v>
      </c>
      <c r="E86" s="161" t="s">
        <v>120</v>
      </c>
      <c r="F86" s="161" t="s">
        <v>121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P87+P95+P138+P162+P193</f>
        <v>0</v>
      </c>
      <c r="Q86" s="166"/>
      <c r="R86" s="167">
        <f>R87+R95+R138+R162+R193</f>
        <v>198.56416000000002</v>
      </c>
      <c r="S86" s="166"/>
      <c r="T86" s="168">
        <f>T87+T95+T138+T162+T193</f>
        <v>156.26999999999998</v>
      </c>
      <c r="AR86" s="169" t="s">
        <v>80</v>
      </c>
      <c r="AT86" s="170" t="s">
        <v>71</v>
      </c>
      <c r="AU86" s="170" t="s">
        <v>72</v>
      </c>
      <c r="AY86" s="169" t="s">
        <v>122</v>
      </c>
      <c r="BK86" s="171">
        <f>BK87+BK95+BK138+BK162+BK193</f>
        <v>0</v>
      </c>
    </row>
    <row r="87" spans="1:65" s="12" customFormat="1" ht="22.9" customHeight="1">
      <c r="B87" s="158"/>
      <c r="C87" s="159"/>
      <c r="D87" s="160" t="s">
        <v>71</v>
      </c>
      <c r="E87" s="172" t="s">
        <v>80</v>
      </c>
      <c r="F87" s="172" t="s">
        <v>123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SUM(P88:P94)</f>
        <v>0</v>
      </c>
      <c r="Q87" s="166"/>
      <c r="R87" s="167">
        <f>SUM(R88:R94)</f>
        <v>0</v>
      </c>
      <c r="S87" s="166"/>
      <c r="T87" s="168">
        <f>SUM(T88:T94)</f>
        <v>0</v>
      </c>
      <c r="AR87" s="169" t="s">
        <v>80</v>
      </c>
      <c r="AT87" s="170" t="s">
        <v>71</v>
      </c>
      <c r="AU87" s="170" t="s">
        <v>80</v>
      </c>
      <c r="AY87" s="169" t="s">
        <v>122</v>
      </c>
      <c r="BK87" s="171">
        <f>SUM(BK88:BK94)</f>
        <v>0</v>
      </c>
    </row>
    <row r="88" spans="1:65" s="2" customFormat="1" ht="16.5" customHeight="1">
      <c r="A88" s="35"/>
      <c r="B88" s="36"/>
      <c r="C88" s="174" t="s">
        <v>80</v>
      </c>
      <c r="D88" s="174" t="s">
        <v>124</v>
      </c>
      <c r="E88" s="175" t="s">
        <v>125</v>
      </c>
      <c r="F88" s="176" t="s">
        <v>126</v>
      </c>
      <c r="G88" s="177" t="s">
        <v>127</v>
      </c>
      <c r="H88" s="178">
        <v>314</v>
      </c>
      <c r="I88" s="179"/>
      <c r="J88" s="180">
        <f>ROUND(I88*H88,2)</f>
        <v>0</v>
      </c>
      <c r="K88" s="176" t="s">
        <v>128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129</v>
      </c>
      <c r="AT88" s="185" t="s">
        <v>124</v>
      </c>
      <c r="AU88" s="185" t="s">
        <v>82</v>
      </c>
      <c r="AY88" s="18" t="s">
        <v>122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80</v>
      </c>
      <c r="BK88" s="186">
        <f>ROUND(I88*H88,2)</f>
        <v>0</v>
      </c>
      <c r="BL88" s="18" t="s">
        <v>129</v>
      </c>
      <c r="BM88" s="185" t="s">
        <v>130</v>
      </c>
    </row>
    <row r="89" spans="1:65" s="2" customFormat="1" ht="11.25">
      <c r="A89" s="35"/>
      <c r="B89" s="36"/>
      <c r="C89" s="37"/>
      <c r="D89" s="187" t="s">
        <v>131</v>
      </c>
      <c r="E89" s="37"/>
      <c r="F89" s="188" t="s">
        <v>132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131</v>
      </c>
      <c r="AU89" s="18" t="s">
        <v>82</v>
      </c>
    </row>
    <row r="90" spans="1:65" s="2" customFormat="1" ht="11.25">
      <c r="A90" s="35"/>
      <c r="B90" s="36"/>
      <c r="C90" s="37"/>
      <c r="D90" s="192" t="s">
        <v>133</v>
      </c>
      <c r="E90" s="37"/>
      <c r="F90" s="193" t="s">
        <v>134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133</v>
      </c>
      <c r="AU90" s="18" t="s">
        <v>82</v>
      </c>
    </row>
    <row r="91" spans="1:65" s="2" customFormat="1" ht="16.5" customHeight="1">
      <c r="A91" s="35"/>
      <c r="B91" s="36"/>
      <c r="C91" s="174" t="s">
        <v>82</v>
      </c>
      <c r="D91" s="174" t="s">
        <v>124</v>
      </c>
      <c r="E91" s="175" t="s">
        <v>400</v>
      </c>
      <c r="F91" s="176" t="s">
        <v>401</v>
      </c>
      <c r="G91" s="177" t="s">
        <v>127</v>
      </c>
      <c r="H91" s="178">
        <v>90</v>
      </c>
      <c r="I91" s="179"/>
      <c r="J91" s="180">
        <f>ROUND(I91*H91,2)</f>
        <v>0</v>
      </c>
      <c r="K91" s="176" t="s">
        <v>128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129</v>
      </c>
      <c r="AT91" s="185" t="s">
        <v>124</v>
      </c>
      <c r="AU91" s="185" t="s">
        <v>82</v>
      </c>
      <c r="AY91" s="18" t="s">
        <v>122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129</v>
      </c>
      <c r="BM91" s="185" t="s">
        <v>402</v>
      </c>
    </row>
    <row r="92" spans="1:65" s="2" customFormat="1" ht="19.5">
      <c r="A92" s="35"/>
      <c r="B92" s="36"/>
      <c r="C92" s="37"/>
      <c r="D92" s="187" t="s">
        <v>131</v>
      </c>
      <c r="E92" s="37"/>
      <c r="F92" s="188" t="s">
        <v>403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131</v>
      </c>
      <c r="AU92" s="18" t="s">
        <v>82</v>
      </c>
    </row>
    <row r="93" spans="1:65" s="2" customFormat="1" ht="11.25">
      <c r="A93" s="35"/>
      <c r="B93" s="36"/>
      <c r="C93" s="37"/>
      <c r="D93" s="192" t="s">
        <v>133</v>
      </c>
      <c r="E93" s="37"/>
      <c r="F93" s="193" t="s">
        <v>404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133</v>
      </c>
      <c r="AU93" s="18" t="s">
        <v>82</v>
      </c>
    </row>
    <row r="94" spans="1:65" s="13" customFormat="1" ht="11.25">
      <c r="B94" s="194"/>
      <c r="C94" s="195"/>
      <c r="D94" s="187" t="s">
        <v>135</v>
      </c>
      <c r="E94" s="196" t="s">
        <v>19</v>
      </c>
      <c r="F94" s="197" t="s">
        <v>405</v>
      </c>
      <c r="G94" s="195"/>
      <c r="H94" s="198">
        <v>90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135</v>
      </c>
      <c r="AU94" s="204" t="s">
        <v>82</v>
      </c>
      <c r="AV94" s="13" t="s">
        <v>82</v>
      </c>
      <c r="AW94" s="13" t="s">
        <v>34</v>
      </c>
      <c r="AX94" s="13" t="s">
        <v>80</v>
      </c>
      <c r="AY94" s="204" t="s">
        <v>122</v>
      </c>
    </row>
    <row r="95" spans="1:65" s="12" customFormat="1" ht="22.9" customHeight="1">
      <c r="B95" s="158"/>
      <c r="C95" s="159"/>
      <c r="D95" s="160" t="s">
        <v>71</v>
      </c>
      <c r="E95" s="172" t="s">
        <v>160</v>
      </c>
      <c r="F95" s="172" t="s">
        <v>168</v>
      </c>
      <c r="G95" s="159"/>
      <c r="H95" s="159"/>
      <c r="I95" s="162"/>
      <c r="J95" s="173">
        <f>BK95</f>
        <v>0</v>
      </c>
      <c r="K95" s="159"/>
      <c r="L95" s="164"/>
      <c r="M95" s="165"/>
      <c r="N95" s="166"/>
      <c r="O95" s="166"/>
      <c r="P95" s="167">
        <f>SUM(P96:P137)</f>
        <v>0</v>
      </c>
      <c r="Q95" s="166"/>
      <c r="R95" s="167">
        <f>SUM(R96:R137)</f>
        <v>198.32483000000002</v>
      </c>
      <c r="S95" s="166"/>
      <c r="T95" s="168">
        <f>SUM(T96:T137)</f>
        <v>0</v>
      </c>
      <c r="AR95" s="169" t="s">
        <v>80</v>
      </c>
      <c r="AT95" s="170" t="s">
        <v>71</v>
      </c>
      <c r="AU95" s="170" t="s">
        <v>80</v>
      </c>
      <c r="AY95" s="169" t="s">
        <v>122</v>
      </c>
      <c r="BK95" s="171">
        <f>SUM(BK96:BK137)</f>
        <v>0</v>
      </c>
    </row>
    <row r="96" spans="1:65" s="2" customFormat="1" ht="16.5" customHeight="1">
      <c r="A96" s="35"/>
      <c r="B96" s="36"/>
      <c r="C96" s="174" t="s">
        <v>147</v>
      </c>
      <c r="D96" s="174" t="s">
        <v>124</v>
      </c>
      <c r="E96" s="175" t="s">
        <v>406</v>
      </c>
      <c r="F96" s="176" t="s">
        <v>407</v>
      </c>
      <c r="G96" s="177" t="s">
        <v>127</v>
      </c>
      <c r="H96" s="178">
        <v>314</v>
      </c>
      <c r="I96" s="179"/>
      <c r="J96" s="180">
        <f>ROUND(I96*H96,2)</f>
        <v>0</v>
      </c>
      <c r="K96" s="176" t="s">
        <v>128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129</v>
      </c>
      <c r="AT96" s="185" t="s">
        <v>124</v>
      </c>
      <c r="AU96" s="185" t="s">
        <v>82</v>
      </c>
      <c r="AY96" s="18" t="s">
        <v>122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129</v>
      </c>
      <c r="BM96" s="185" t="s">
        <v>408</v>
      </c>
    </row>
    <row r="97" spans="1:65" s="2" customFormat="1" ht="11.25">
      <c r="A97" s="35"/>
      <c r="B97" s="36"/>
      <c r="C97" s="37"/>
      <c r="D97" s="187" t="s">
        <v>131</v>
      </c>
      <c r="E97" s="37"/>
      <c r="F97" s="188" t="s">
        <v>409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131</v>
      </c>
      <c r="AU97" s="18" t="s">
        <v>82</v>
      </c>
    </row>
    <row r="98" spans="1:65" s="2" customFormat="1" ht="11.25">
      <c r="A98" s="35"/>
      <c r="B98" s="36"/>
      <c r="C98" s="37"/>
      <c r="D98" s="192" t="s">
        <v>133</v>
      </c>
      <c r="E98" s="37"/>
      <c r="F98" s="193" t="s">
        <v>410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133</v>
      </c>
      <c r="AU98" s="18" t="s">
        <v>82</v>
      </c>
    </row>
    <row r="99" spans="1:65" s="2" customFormat="1" ht="21.75" customHeight="1">
      <c r="A99" s="35"/>
      <c r="B99" s="36"/>
      <c r="C99" s="174" t="s">
        <v>129</v>
      </c>
      <c r="D99" s="174" t="s">
        <v>124</v>
      </c>
      <c r="E99" s="175" t="s">
        <v>154</v>
      </c>
      <c r="F99" s="176" t="s">
        <v>155</v>
      </c>
      <c r="G99" s="177" t="s">
        <v>141</v>
      </c>
      <c r="H99" s="178">
        <v>78.5</v>
      </c>
      <c r="I99" s="179"/>
      <c r="J99" s="180">
        <f>ROUND(I99*H99,2)</f>
        <v>0</v>
      </c>
      <c r="K99" s="176" t="s">
        <v>128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129</v>
      </c>
      <c r="AT99" s="185" t="s">
        <v>124</v>
      </c>
      <c r="AU99" s="185" t="s">
        <v>82</v>
      </c>
      <c r="AY99" s="18" t="s">
        <v>122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129</v>
      </c>
      <c r="BM99" s="185" t="s">
        <v>411</v>
      </c>
    </row>
    <row r="100" spans="1:65" s="2" customFormat="1" ht="19.5">
      <c r="A100" s="35"/>
      <c r="B100" s="36"/>
      <c r="C100" s="37"/>
      <c r="D100" s="187" t="s">
        <v>131</v>
      </c>
      <c r="E100" s="37"/>
      <c r="F100" s="188" t="s">
        <v>157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131</v>
      </c>
      <c r="AU100" s="18" t="s">
        <v>82</v>
      </c>
    </row>
    <row r="101" spans="1:65" s="2" customFormat="1" ht="11.25">
      <c r="A101" s="35"/>
      <c r="B101" s="36"/>
      <c r="C101" s="37"/>
      <c r="D101" s="192" t="s">
        <v>133</v>
      </c>
      <c r="E101" s="37"/>
      <c r="F101" s="193" t="s">
        <v>158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133</v>
      </c>
      <c r="AU101" s="18" t="s">
        <v>82</v>
      </c>
    </row>
    <row r="102" spans="1:65" s="13" customFormat="1" ht="11.25">
      <c r="B102" s="194"/>
      <c r="C102" s="195"/>
      <c r="D102" s="187" t="s">
        <v>135</v>
      </c>
      <c r="E102" s="196" t="s">
        <v>19</v>
      </c>
      <c r="F102" s="197" t="s">
        <v>412</v>
      </c>
      <c r="G102" s="195"/>
      <c r="H102" s="198">
        <v>78.5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135</v>
      </c>
      <c r="AU102" s="204" t="s">
        <v>82</v>
      </c>
      <c r="AV102" s="13" t="s">
        <v>82</v>
      </c>
      <c r="AW102" s="13" t="s">
        <v>34</v>
      </c>
      <c r="AX102" s="13" t="s">
        <v>80</v>
      </c>
      <c r="AY102" s="204" t="s">
        <v>122</v>
      </c>
    </row>
    <row r="103" spans="1:65" s="2" customFormat="1" ht="16.5" customHeight="1">
      <c r="A103" s="35"/>
      <c r="B103" s="36"/>
      <c r="C103" s="174" t="s">
        <v>160</v>
      </c>
      <c r="D103" s="174" t="s">
        <v>124</v>
      </c>
      <c r="E103" s="175" t="s">
        <v>413</v>
      </c>
      <c r="F103" s="176" t="s">
        <v>414</v>
      </c>
      <c r="G103" s="177" t="s">
        <v>141</v>
      </c>
      <c r="H103" s="178">
        <v>78.5</v>
      </c>
      <c r="I103" s="179"/>
      <c r="J103" s="180">
        <f>ROUND(I103*H103,2)</f>
        <v>0</v>
      </c>
      <c r="K103" s="176" t="s">
        <v>128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129</v>
      </c>
      <c r="AT103" s="185" t="s">
        <v>124</v>
      </c>
      <c r="AU103" s="185" t="s">
        <v>82</v>
      </c>
      <c r="AY103" s="18" t="s">
        <v>122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80</v>
      </c>
      <c r="BK103" s="186">
        <f>ROUND(I103*H103,2)</f>
        <v>0</v>
      </c>
      <c r="BL103" s="18" t="s">
        <v>129</v>
      </c>
      <c r="BM103" s="185" t="s">
        <v>415</v>
      </c>
    </row>
    <row r="104" spans="1:65" s="2" customFormat="1" ht="19.5">
      <c r="A104" s="35"/>
      <c r="B104" s="36"/>
      <c r="C104" s="37"/>
      <c r="D104" s="187" t="s">
        <v>131</v>
      </c>
      <c r="E104" s="37"/>
      <c r="F104" s="188" t="s">
        <v>416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131</v>
      </c>
      <c r="AU104" s="18" t="s">
        <v>82</v>
      </c>
    </row>
    <row r="105" spans="1:65" s="2" customFormat="1" ht="11.25">
      <c r="A105" s="35"/>
      <c r="B105" s="36"/>
      <c r="C105" s="37"/>
      <c r="D105" s="192" t="s">
        <v>133</v>
      </c>
      <c r="E105" s="37"/>
      <c r="F105" s="193" t="s">
        <v>417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133</v>
      </c>
      <c r="AU105" s="18" t="s">
        <v>82</v>
      </c>
    </row>
    <row r="106" spans="1:65" s="13" customFormat="1" ht="11.25">
      <c r="B106" s="194"/>
      <c r="C106" s="195"/>
      <c r="D106" s="187" t="s">
        <v>135</v>
      </c>
      <c r="E106" s="196" t="s">
        <v>19</v>
      </c>
      <c r="F106" s="197" t="s">
        <v>412</v>
      </c>
      <c r="G106" s="195"/>
      <c r="H106" s="198">
        <v>78.5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135</v>
      </c>
      <c r="AU106" s="204" t="s">
        <v>82</v>
      </c>
      <c r="AV106" s="13" t="s">
        <v>82</v>
      </c>
      <c r="AW106" s="13" t="s">
        <v>34</v>
      </c>
      <c r="AX106" s="13" t="s">
        <v>80</v>
      </c>
      <c r="AY106" s="204" t="s">
        <v>122</v>
      </c>
    </row>
    <row r="107" spans="1:65" s="2" customFormat="1" ht="21.75" customHeight="1">
      <c r="A107" s="35"/>
      <c r="B107" s="36"/>
      <c r="C107" s="174" t="s">
        <v>169</v>
      </c>
      <c r="D107" s="174" t="s">
        <v>124</v>
      </c>
      <c r="E107" s="175" t="s">
        <v>205</v>
      </c>
      <c r="F107" s="176" t="s">
        <v>206</v>
      </c>
      <c r="G107" s="177" t="s">
        <v>127</v>
      </c>
      <c r="H107" s="178">
        <v>314</v>
      </c>
      <c r="I107" s="179"/>
      <c r="J107" s="180">
        <f>ROUND(I107*H107,2)</f>
        <v>0</v>
      </c>
      <c r="K107" s="176" t="s">
        <v>128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0.10373</v>
      </c>
      <c r="R107" s="183">
        <f>Q107*H107</f>
        <v>32.571220000000004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129</v>
      </c>
      <c r="AT107" s="185" t="s">
        <v>124</v>
      </c>
      <c r="AU107" s="185" t="s">
        <v>82</v>
      </c>
      <c r="AY107" s="18" t="s">
        <v>122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129</v>
      </c>
      <c r="BM107" s="185" t="s">
        <v>207</v>
      </c>
    </row>
    <row r="108" spans="1:65" s="2" customFormat="1" ht="19.5">
      <c r="A108" s="35"/>
      <c r="B108" s="36"/>
      <c r="C108" s="37"/>
      <c r="D108" s="187" t="s">
        <v>131</v>
      </c>
      <c r="E108" s="37"/>
      <c r="F108" s="188" t="s">
        <v>208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131</v>
      </c>
      <c r="AU108" s="18" t="s">
        <v>82</v>
      </c>
    </row>
    <row r="109" spans="1:65" s="2" customFormat="1" ht="11.25">
      <c r="A109" s="35"/>
      <c r="B109" s="36"/>
      <c r="C109" s="37"/>
      <c r="D109" s="192" t="s">
        <v>133</v>
      </c>
      <c r="E109" s="37"/>
      <c r="F109" s="193" t="s">
        <v>209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133</v>
      </c>
      <c r="AU109" s="18" t="s">
        <v>82</v>
      </c>
    </row>
    <row r="110" spans="1:65" s="2" customFormat="1" ht="16.5" customHeight="1">
      <c r="A110" s="35"/>
      <c r="B110" s="36"/>
      <c r="C110" s="174" t="s">
        <v>176</v>
      </c>
      <c r="D110" s="174" t="s">
        <v>124</v>
      </c>
      <c r="E110" s="175" t="s">
        <v>211</v>
      </c>
      <c r="F110" s="176" t="s">
        <v>212</v>
      </c>
      <c r="G110" s="177" t="s">
        <v>127</v>
      </c>
      <c r="H110" s="178">
        <v>314</v>
      </c>
      <c r="I110" s="179"/>
      <c r="J110" s="180">
        <f>ROUND(I110*H110,2)</f>
        <v>0</v>
      </c>
      <c r="K110" s="176" t="s">
        <v>128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3.1E-4</v>
      </c>
      <c r="R110" s="183">
        <f>Q110*H110</f>
        <v>9.7339999999999996E-2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129</v>
      </c>
      <c r="AT110" s="185" t="s">
        <v>124</v>
      </c>
      <c r="AU110" s="185" t="s">
        <v>82</v>
      </c>
      <c r="AY110" s="18" t="s">
        <v>122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129</v>
      </c>
      <c r="BM110" s="185" t="s">
        <v>213</v>
      </c>
    </row>
    <row r="111" spans="1:65" s="2" customFormat="1" ht="11.25">
      <c r="A111" s="35"/>
      <c r="B111" s="36"/>
      <c r="C111" s="37"/>
      <c r="D111" s="187" t="s">
        <v>131</v>
      </c>
      <c r="E111" s="37"/>
      <c r="F111" s="188" t="s">
        <v>214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131</v>
      </c>
      <c r="AU111" s="18" t="s">
        <v>82</v>
      </c>
    </row>
    <row r="112" spans="1:65" s="2" customFormat="1" ht="11.25">
      <c r="A112" s="35"/>
      <c r="B112" s="36"/>
      <c r="C112" s="37"/>
      <c r="D112" s="192" t="s">
        <v>133</v>
      </c>
      <c r="E112" s="37"/>
      <c r="F112" s="193" t="s">
        <v>215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133</v>
      </c>
      <c r="AU112" s="18" t="s">
        <v>82</v>
      </c>
    </row>
    <row r="113" spans="1:65" s="2" customFormat="1" ht="16.5" customHeight="1">
      <c r="A113" s="35"/>
      <c r="B113" s="36"/>
      <c r="C113" s="174" t="s">
        <v>182</v>
      </c>
      <c r="D113" s="174" t="s">
        <v>124</v>
      </c>
      <c r="E113" s="175" t="s">
        <v>418</v>
      </c>
      <c r="F113" s="176" t="s">
        <v>419</v>
      </c>
      <c r="G113" s="177" t="s">
        <v>127</v>
      </c>
      <c r="H113" s="178">
        <v>314</v>
      </c>
      <c r="I113" s="179"/>
      <c r="J113" s="180">
        <f>ROUND(I113*H113,2)</f>
        <v>0</v>
      </c>
      <c r="K113" s="176" t="s">
        <v>128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0.108</v>
      </c>
      <c r="R113" s="183">
        <f>Q113*H113</f>
        <v>33.911999999999999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129</v>
      </c>
      <c r="AT113" s="185" t="s">
        <v>124</v>
      </c>
      <c r="AU113" s="185" t="s">
        <v>82</v>
      </c>
      <c r="AY113" s="18" t="s">
        <v>122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129</v>
      </c>
      <c r="BM113" s="185" t="s">
        <v>420</v>
      </c>
    </row>
    <row r="114" spans="1:65" s="2" customFormat="1" ht="11.25">
      <c r="A114" s="35"/>
      <c r="B114" s="36"/>
      <c r="C114" s="37"/>
      <c r="D114" s="187" t="s">
        <v>131</v>
      </c>
      <c r="E114" s="37"/>
      <c r="F114" s="188" t="s">
        <v>421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131</v>
      </c>
      <c r="AU114" s="18" t="s">
        <v>82</v>
      </c>
    </row>
    <row r="115" spans="1:65" s="2" customFormat="1" ht="11.25">
      <c r="A115" s="35"/>
      <c r="B115" s="36"/>
      <c r="C115" s="37"/>
      <c r="D115" s="192" t="s">
        <v>133</v>
      </c>
      <c r="E115" s="37"/>
      <c r="F115" s="193" t="s">
        <v>422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133</v>
      </c>
      <c r="AU115" s="18" t="s">
        <v>82</v>
      </c>
    </row>
    <row r="116" spans="1:65" s="2" customFormat="1" ht="16.5" customHeight="1">
      <c r="A116" s="35"/>
      <c r="B116" s="36"/>
      <c r="C116" s="174" t="s">
        <v>188</v>
      </c>
      <c r="D116" s="174" t="s">
        <v>124</v>
      </c>
      <c r="E116" s="175" t="s">
        <v>222</v>
      </c>
      <c r="F116" s="176" t="s">
        <v>223</v>
      </c>
      <c r="G116" s="177" t="s">
        <v>127</v>
      </c>
      <c r="H116" s="178">
        <v>314</v>
      </c>
      <c r="I116" s="179"/>
      <c r="J116" s="180">
        <f>ROUND(I116*H116,2)</f>
        <v>0</v>
      </c>
      <c r="K116" s="176" t="s">
        <v>128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6.0099999999999997E-3</v>
      </c>
      <c r="R116" s="183">
        <f>Q116*H116</f>
        <v>1.8871399999999998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129</v>
      </c>
      <c r="AT116" s="185" t="s">
        <v>124</v>
      </c>
      <c r="AU116" s="185" t="s">
        <v>82</v>
      </c>
      <c r="AY116" s="18" t="s">
        <v>122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129</v>
      </c>
      <c r="BM116" s="185" t="s">
        <v>224</v>
      </c>
    </row>
    <row r="117" spans="1:65" s="2" customFormat="1" ht="11.25">
      <c r="A117" s="35"/>
      <c r="B117" s="36"/>
      <c r="C117" s="37"/>
      <c r="D117" s="187" t="s">
        <v>131</v>
      </c>
      <c r="E117" s="37"/>
      <c r="F117" s="188" t="s">
        <v>225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131</v>
      </c>
      <c r="AU117" s="18" t="s">
        <v>82</v>
      </c>
    </row>
    <row r="118" spans="1:65" s="2" customFormat="1" ht="11.25">
      <c r="A118" s="35"/>
      <c r="B118" s="36"/>
      <c r="C118" s="37"/>
      <c r="D118" s="192" t="s">
        <v>133</v>
      </c>
      <c r="E118" s="37"/>
      <c r="F118" s="193" t="s">
        <v>226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133</v>
      </c>
      <c r="AU118" s="18" t="s">
        <v>82</v>
      </c>
    </row>
    <row r="119" spans="1:65" s="2" customFormat="1" ht="16.5" customHeight="1">
      <c r="A119" s="35"/>
      <c r="B119" s="36"/>
      <c r="C119" s="174" t="s">
        <v>195</v>
      </c>
      <c r="D119" s="174" t="s">
        <v>124</v>
      </c>
      <c r="E119" s="175" t="s">
        <v>312</v>
      </c>
      <c r="F119" s="176" t="s">
        <v>313</v>
      </c>
      <c r="G119" s="177" t="s">
        <v>127</v>
      </c>
      <c r="H119" s="178">
        <v>314</v>
      </c>
      <c r="I119" s="179"/>
      <c r="J119" s="180">
        <f>ROUND(I119*H119,2)</f>
        <v>0</v>
      </c>
      <c r="K119" s="176" t="s">
        <v>128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0.34499999999999997</v>
      </c>
      <c r="R119" s="183">
        <f>Q119*H119</f>
        <v>108.33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129</v>
      </c>
      <c r="AT119" s="185" t="s">
        <v>124</v>
      </c>
      <c r="AU119" s="185" t="s">
        <v>82</v>
      </c>
      <c r="AY119" s="18" t="s">
        <v>122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129</v>
      </c>
      <c r="BM119" s="185" t="s">
        <v>258</v>
      </c>
    </row>
    <row r="120" spans="1:65" s="2" customFormat="1" ht="11.25">
      <c r="A120" s="35"/>
      <c r="B120" s="36"/>
      <c r="C120" s="37"/>
      <c r="D120" s="187" t="s">
        <v>131</v>
      </c>
      <c r="E120" s="37"/>
      <c r="F120" s="188" t="s">
        <v>315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131</v>
      </c>
      <c r="AU120" s="18" t="s">
        <v>82</v>
      </c>
    </row>
    <row r="121" spans="1:65" s="2" customFormat="1" ht="11.25">
      <c r="A121" s="35"/>
      <c r="B121" s="36"/>
      <c r="C121" s="37"/>
      <c r="D121" s="192" t="s">
        <v>133</v>
      </c>
      <c r="E121" s="37"/>
      <c r="F121" s="193" t="s">
        <v>316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133</v>
      </c>
      <c r="AU121" s="18" t="s">
        <v>82</v>
      </c>
    </row>
    <row r="122" spans="1:65" s="2" customFormat="1" ht="16.5" customHeight="1">
      <c r="A122" s="35"/>
      <c r="B122" s="36"/>
      <c r="C122" s="174" t="s">
        <v>198</v>
      </c>
      <c r="D122" s="174" t="s">
        <v>124</v>
      </c>
      <c r="E122" s="175" t="s">
        <v>262</v>
      </c>
      <c r="F122" s="176" t="s">
        <v>263</v>
      </c>
      <c r="G122" s="177" t="s">
        <v>172</v>
      </c>
      <c r="H122" s="178">
        <v>68</v>
      </c>
      <c r="I122" s="179"/>
      <c r="J122" s="180">
        <f>ROUND(I122*H122,2)</f>
        <v>0</v>
      </c>
      <c r="K122" s="176" t="s">
        <v>128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0.15540000000000001</v>
      </c>
      <c r="R122" s="183">
        <f>Q122*H122</f>
        <v>10.567200000000001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129</v>
      </c>
      <c r="AT122" s="185" t="s">
        <v>124</v>
      </c>
      <c r="AU122" s="185" t="s">
        <v>82</v>
      </c>
      <c r="AY122" s="18" t="s">
        <v>122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129</v>
      </c>
      <c r="BM122" s="185" t="s">
        <v>264</v>
      </c>
    </row>
    <row r="123" spans="1:65" s="2" customFormat="1" ht="19.5">
      <c r="A123" s="35"/>
      <c r="B123" s="36"/>
      <c r="C123" s="37"/>
      <c r="D123" s="187" t="s">
        <v>131</v>
      </c>
      <c r="E123" s="37"/>
      <c r="F123" s="188" t="s">
        <v>265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131</v>
      </c>
      <c r="AU123" s="18" t="s">
        <v>82</v>
      </c>
    </row>
    <row r="124" spans="1:65" s="2" customFormat="1" ht="11.25">
      <c r="A124" s="35"/>
      <c r="B124" s="36"/>
      <c r="C124" s="37"/>
      <c r="D124" s="192" t="s">
        <v>133</v>
      </c>
      <c r="E124" s="37"/>
      <c r="F124" s="193" t="s">
        <v>266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133</v>
      </c>
      <c r="AU124" s="18" t="s">
        <v>82</v>
      </c>
    </row>
    <row r="125" spans="1:65" s="13" customFormat="1" ht="11.25">
      <c r="B125" s="194"/>
      <c r="C125" s="195"/>
      <c r="D125" s="187" t="s">
        <v>135</v>
      </c>
      <c r="E125" s="196" t="s">
        <v>19</v>
      </c>
      <c r="F125" s="197" t="s">
        <v>423</v>
      </c>
      <c r="G125" s="195"/>
      <c r="H125" s="198">
        <v>68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135</v>
      </c>
      <c r="AU125" s="204" t="s">
        <v>82</v>
      </c>
      <c r="AV125" s="13" t="s">
        <v>82</v>
      </c>
      <c r="AW125" s="13" t="s">
        <v>34</v>
      </c>
      <c r="AX125" s="13" t="s">
        <v>80</v>
      </c>
      <c r="AY125" s="204" t="s">
        <v>122</v>
      </c>
    </row>
    <row r="126" spans="1:65" s="2" customFormat="1" ht="16.5" customHeight="1">
      <c r="A126" s="35"/>
      <c r="B126" s="36"/>
      <c r="C126" s="216" t="s">
        <v>204</v>
      </c>
      <c r="D126" s="216" t="s">
        <v>189</v>
      </c>
      <c r="E126" s="217" t="s">
        <v>269</v>
      </c>
      <c r="F126" s="218" t="s">
        <v>270</v>
      </c>
      <c r="G126" s="219" t="s">
        <v>172</v>
      </c>
      <c r="H126" s="220">
        <v>68</v>
      </c>
      <c r="I126" s="221"/>
      <c r="J126" s="222">
        <f>ROUND(I126*H126,2)</f>
        <v>0</v>
      </c>
      <c r="K126" s="218" t="s">
        <v>128</v>
      </c>
      <c r="L126" s="223"/>
      <c r="M126" s="224" t="s">
        <v>19</v>
      </c>
      <c r="N126" s="225" t="s">
        <v>43</v>
      </c>
      <c r="O126" s="65"/>
      <c r="P126" s="183">
        <f>O126*H126</f>
        <v>0</v>
      </c>
      <c r="Q126" s="183">
        <v>0.10199999999999999</v>
      </c>
      <c r="R126" s="183">
        <f>Q126*H126</f>
        <v>6.9359999999999999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182</v>
      </c>
      <c r="AT126" s="185" t="s">
        <v>189</v>
      </c>
      <c r="AU126" s="185" t="s">
        <v>82</v>
      </c>
      <c r="AY126" s="18" t="s">
        <v>122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80</v>
      </c>
      <c r="BK126" s="186">
        <f>ROUND(I126*H126,2)</f>
        <v>0</v>
      </c>
      <c r="BL126" s="18" t="s">
        <v>129</v>
      </c>
      <c r="BM126" s="185" t="s">
        <v>271</v>
      </c>
    </row>
    <row r="127" spans="1:65" s="2" customFormat="1" ht="11.25">
      <c r="A127" s="35"/>
      <c r="B127" s="36"/>
      <c r="C127" s="37"/>
      <c r="D127" s="187" t="s">
        <v>131</v>
      </c>
      <c r="E127" s="37"/>
      <c r="F127" s="188" t="s">
        <v>270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131</v>
      </c>
      <c r="AU127" s="18" t="s">
        <v>82</v>
      </c>
    </row>
    <row r="128" spans="1:65" s="2" customFormat="1" ht="11.25">
      <c r="A128" s="35"/>
      <c r="B128" s="36"/>
      <c r="C128" s="37"/>
      <c r="D128" s="192" t="s">
        <v>133</v>
      </c>
      <c r="E128" s="37"/>
      <c r="F128" s="193" t="s">
        <v>272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133</v>
      </c>
      <c r="AU128" s="18" t="s">
        <v>82</v>
      </c>
    </row>
    <row r="129" spans="1:65" s="2" customFormat="1" ht="16.5" customHeight="1">
      <c r="A129" s="35"/>
      <c r="B129" s="36"/>
      <c r="C129" s="174" t="s">
        <v>210</v>
      </c>
      <c r="D129" s="174" t="s">
        <v>124</v>
      </c>
      <c r="E129" s="175" t="s">
        <v>284</v>
      </c>
      <c r="F129" s="176" t="s">
        <v>285</v>
      </c>
      <c r="G129" s="177" t="s">
        <v>172</v>
      </c>
      <c r="H129" s="178">
        <v>9</v>
      </c>
      <c r="I129" s="179"/>
      <c r="J129" s="180">
        <f>ROUND(I129*H129,2)</f>
        <v>0</v>
      </c>
      <c r="K129" s="176" t="s">
        <v>128</v>
      </c>
      <c r="L129" s="40"/>
      <c r="M129" s="181" t="s">
        <v>19</v>
      </c>
      <c r="N129" s="182" t="s">
        <v>43</v>
      </c>
      <c r="O129" s="65"/>
      <c r="P129" s="183">
        <f>O129*H129</f>
        <v>0</v>
      </c>
      <c r="Q129" s="183">
        <v>0.24127000000000001</v>
      </c>
      <c r="R129" s="183">
        <f>Q129*H129</f>
        <v>2.17143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129</v>
      </c>
      <c r="AT129" s="185" t="s">
        <v>124</v>
      </c>
      <c r="AU129" s="185" t="s">
        <v>82</v>
      </c>
      <c r="AY129" s="18" t="s">
        <v>122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129</v>
      </c>
      <c r="BM129" s="185" t="s">
        <v>424</v>
      </c>
    </row>
    <row r="130" spans="1:65" s="2" customFormat="1" ht="11.25">
      <c r="A130" s="35"/>
      <c r="B130" s="36"/>
      <c r="C130" s="37"/>
      <c r="D130" s="187" t="s">
        <v>131</v>
      </c>
      <c r="E130" s="37"/>
      <c r="F130" s="188" t="s">
        <v>287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131</v>
      </c>
      <c r="AU130" s="18" t="s">
        <v>82</v>
      </c>
    </row>
    <row r="131" spans="1:65" s="2" customFormat="1" ht="11.25">
      <c r="A131" s="35"/>
      <c r="B131" s="36"/>
      <c r="C131" s="37"/>
      <c r="D131" s="192" t="s">
        <v>133</v>
      </c>
      <c r="E131" s="37"/>
      <c r="F131" s="193" t="s">
        <v>288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133</v>
      </c>
      <c r="AU131" s="18" t="s">
        <v>82</v>
      </c>
    </row>
    <row r="132" spans="1:65" s="13" customFormat="1" ht="11.25">
      <c r="B132" s="194"/>
      <c r="C132" s="195"/>
      <c r="D132" s="187" t="s">
        <v>135</v>
      </c>
      <c r="E132" s="196" t="s">
        <v>19</v>
      </c>
      <c r="F132" s="197" t="s">
        <v>425</v>
      </c>
      <c r="G132" s="195"/>
      <c r="H132" s="198">
        <v>9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135</v>
      </c>
      <c r="AU132" s="204" t="s">
        <v>82</v>
      </c>
      <c r="AV132" s="13" t="s">
        <v>82</v>
      </c>
      <c r="AW132" s="13" t="s">
        <v>34</v>
      </c>
      <c r="AX132" s="13" t="s">
        <v>80</v>
      </c>
      <c r="AY132" s="204" t="s">
        <v>122</v>
      </c>
    </row>
    <row r="133" spans="1:65" s="2" customFormat="1" ht="16.5" customHeight="1">
      <c r="A133" s="35"/>
      <c r="B133" s="36"/>
      <c r="C133" s="216" t="s">
        <v>216</v>
      </c>
      <c r="D133" s="216" t="s">
        <v>189</v>
      </c>
      <c r="E133" s="217" t="s">
        <v>291</v>
      </c>
      <c r="F133" s="218" t="s">
        <v>292</v>
      </c>
      <c r="G133" s="219" t="s">
        <v>293</v>
      </c>
      <c r="H133" s="220">
        <v>57</v>
      </c>
      <c r="I133" s="221"/>
      <c r="J133" s="222">
        <f>ROUND(I133*H133,2)</f>
        <v>0</v>
      </c>
      <c r="K133" s="218" t="s">
        <v>128</v>
      </c>
      <c r="L133" s="223"/>
      <c r="M133" s="224" t="s">
        <v>19</v>
      </c>
      <c r="N133" s="225" t="s">
        <v>43</v>
      </c>
      <c r="O133" s="65"/>
      <c r="P133" s="183">
        <f>O133*H133</f>
        <v>0</v>
      </c>
      <c r="Q133" s="183">
        <v>3.2500000000000001E-2</v>
      </c>
      <c r="R133" s="183">
        <f>Q133*H133</f>
        <v>1.8525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182</v>
      </c>
      <c r="AT133" s="185" t="s">
        <v>189</v>
      </c>
      <c r="AU133" s="185" t="s">
        <v>82</v>
      </c>
      <c r="AY133" s="18" t="s">
        <v>122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129</v>
      </c>
      <c r="BM133" s="185" t="s">
        <v>426</v>
      </c>
    </row>
    <row r="134" spans="1:65" s="2" customFormat="1" ht="11.25">
      <c r="A134" s="35"/>
      <c r="B134" s="36"/>
      <c r="C134" s="37"/>
      <c r="D134" s="187" t="s">
        <v>131</v>
      </c>
      <c r="E134" s="37"/>
      <c r="F134" s="188" t="s">
        <v>292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131</v>
      </c>
      <c r="AU134" s="18" t="s">
        <v>82</v>
      </c>
    </row>
    <row r="135" spans="1:65" s="2" customFormat="1" ht="11.25">
      <c r="A135" s="35"/>
      <c r="B135" s="36"/>
      <c r="C135" s="37"/>
      <c r="D135" s="192" t="s">
        <v>133</v>
      </c>
      <c r="E135" s="37"/>
      <c r="F135" s="193" t="s">
        <v>295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133</v>
      </c>
      <c r="AU135" s="18" t="s">
        <v>82</v>
      </c>
    </row>
    <row r="136" spans="1:65" s="13" customFormat="1" ht="11.25">
      <c r="B136" s="194"/>
      <c r="C136" s="195"/>
      <c r="D136" s="187" t="s">
        <v>135</v>
      </c>
      <c r="E136" s="196" t="s">
        <v>19</v>
      </c>
      <c r="F136" s="197" t="s">
        <v>427</v>
      </c>
      <c r="G136" s="195"/>
      <c r="H136" s="198">
        <v>56.25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135</v>
      </c>
      <c r="AU136" s="204" t="s">
        <v>82</v>
      </c>
      <c r="AV136" s="13" t="s">
        <v>82</v>
      </c>
      <c r="AW136" s="13" t="s">
        <v>34</v>
      </c>
      <c r="AX136" s="13" t="s">
        <v>72</v>
      </c>
      <c r="AY136" s="204" t="s">
        <v>122</v>
      </c>
    </row>
    <row r="137" spans="1:65" s="13" customFormat="1" ht="11.25">
      <c r="B137" s="194"/>
      <c r="C137" s="195"/>
      <c r="D137" s="187" t="s">
        <v>135</v>
      </c>
      <c r="E137" s="196" t="s">
        <v>19</v>
      </c>
      <c r="F137" s="197" t="s">
        <v>428</v>
      </c>
      <c r="G137" s="195"/>
      <c r="H137" s="198">
        <v>57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135</v>
      </c>
      <c r="AU137" s="204" t="s">
        <v>82</v>
      </c>
      <c r="AV137" s="13" t="s">
        <v>82</v>
      </c>
      <c r="AW137" s="13" t="s">
        <v>34</v>
      </c>
      <c r="AX137" s="13" t="s">
        <v>80</v>
      </c>
      <c r="AY137" s="204" t="s">
        <v>122</v>
      </c>
    </row>
    <row r="138" spans="1:65" s="12" customFormat="1" ht="22.9" customHeight="1">
      <c r="B138" s="158"/>
      <c r="C138" s="159"/>
      <c r="D138" s="160" t="s">
        <v>71</v>
      </c>
      <c r="E138" s="172" t="s">
        <v>317</v>
      </c>
      <c r="F138" s="172" t="s">
        <v>318</v>
      </c>
      <c r="G138" s="159"/>
      <c r="H138" s="159"/>
      <c r="I138" s="162"/>
      <c r="J138" s="173">
        <f>BK138</f>
        <v>0</v>
      </c>
      <c r="K138" s="159"/>
      <c r="L138" s="164"/>
      <c r="M138" s="165"/>
      <c r="N138" s="166"/>
      <c r="O138" s="166"/>
      <c r="P138" s="167">
        <f>SUM(P139:P161)</f>
        <v>0</v>
      </c>
      <c r="Q138" s="166"/>
      <c r="R138" s="167">
        <f>SUM(R139:R161)</f>
        <v>0.23932999999999999</v>
      </c>
      <c r="S138" s="166"/>
      <c r="T138" s="168">
        <f>SUM(T139:T161)</f>
        <v>0.16400000000000001</v>
      </c>
      <c r="AR138" s="169" t="s">
        <v>80</v>
      </c>
      <c r="AT138" s="170" t="s">
        <v>71</v>
      </c>
      <c r="AU138" s="170" t="s">
        <v>80</v>
      </c>
      <c r="AY138" s="169" t="s">
        <v>122</v>
      </c>
      <c r="BK138" s="171">
        <f>SUM(BK139:BK161)</f>
        <v>0</v>
      </c>
    </row>
    <row r="139" spans="1:65" s="2" customFormat="1" ht="16.5" customHeight="1">
      <c r="A139" s="35"/>
      <c r="B139" s="36"/>
      <c r="C139" s="174" t="s">
        <v>8</v>
      </c>
      <c r="D139" s="174" t="s">
        <v>124</v>
      </c>
      <c r="E139" s="175" t="s">
        <v>429</v>
      </c>
      <c r="F139" s="176" t="s">
        <v>430</v>
      </c>
      <c r="G139" s="177" t="s">
        <v>293</v>
      </c>
      <c r="H139" s="178">
        <v>2</v>
      </c>
      <c r="I139" s="179"/>
      <c r="J139" s="180">
        <f>ROUND(I139*H139,2)</f>
        <v>0</v>
      </c>
      <c r="K139" s="176" t="s">
        <v>128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8.2000000000000003E-2</v>
      </c>
      <c r="T139" s="184">
        <f>S139*H139</f>
        <v>0.16400000000000001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129</v>
      </c>
      <c r="AT139" s="185" t="s">
        <v>124</v>
      </c>
      <c r="AU139" s="185" t="s">
        <v>82</v>
      </c>
      <c r="AY139" s="18" t="s">
        <v>122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80</v>
      </c>
      <c r="BK139" s="186">
        <f>ROUND(I139*H139,2)</f>
        <v>0</v>
      </c>
      <c r="BL139" s="18" t="s">
        <v>129</v>
      </c>
      <c r="BM139" s="185" t="s">
        <v>431</v>
      </c>
    </row>
    <row r="140" spans="1:65" s="2" customFormat="1" ht="19.5">
      <c r="A140" s="35"/>
      <c r="B140" s="36"/>
      <c r="C140" s="37"/>
      <c r="D140" s="187" t="s">
        <v>131</v>
      </c>
      <c r="E140" s="37"/>
      <c r="F140" s="188" t="s">
        <v>432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131</v>
      </c>
      <c r="AU140" s="18" t="s">
        <v>82</v>
      </c>
    </row>
    <row r="141" spans="1:65" s="2" customFormat="1" ht="11.25">
      <c r="A141" s="35"/>
      <c r="B141" s="36"/>
      <c r="C141" s="37"/>
      <c r="D141" s="192" t="s">
        <v>133</v>
      </c>
      <c r="E141" s="37"/>
      <c r="F141" s="193" t="s">
        <v>433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133</v>
      </c>
      <c r="AU141" s="18" t="s">
        <v>82</v>
      </c>
    </row>
    <row r="142" spans="1:65" s="2" customFormat="1" ht="16.5" customHeight="1">
      <c r="A142" s="35"/>
      <c r="B142" s="36"/>
      <c r="C142" s="174" t="s">
        <v>227</v>
      </c>
      <c r="D142" s="174" t="s">
        <v>124</v>
      </c>
      <c r="E142" s="175" t="s">
        <v>434</v>
      </c>
      <c r="F142" s="176" t="s">
        <v>435</v>
      </c>
      <c r="G142" s="177" t="s">
        <v>293</v>
      </c>
      <c r="H142" s="178">
        <v>2</v>
      </c>
      <c r="I142" s="179"/>
      <c r="J142" s="180">
        <f>ROUND(I142*H142,2)</f>
        <v>0</v>
      </c>
      <c r="K142" s="176" t="s">
        <v>128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6.9999999999999999E-4</v>
      </c>
      <c r="R142" s="183">
        <f>Q142*H142</f>
        <v>1.4E-3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129</v>
      </c>
      <c r="AT142" s="185" t="s">
        <v>124</v>
      </c>
      <c r="AU142" s="185" t="s">
        <v>82</v>
      </c>
      <c r="AY142" s="18" t="s">
        <v>122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80</v>
      </c>
      <c r="BK142" s="186">
        <f>ROUND(I142*H142,2)</f>
        <v>0</v>
      </c>
      <c r="BL142" s="18" t="s">
        <v>129</v>
      </c>
      <c r="BM142" s="185" t="s">
        <v>436</v>
      </c>
    </row>
    <row r="143" spans="1:65" s="2" customFormat="1" ht="11.25">
      <c r="A143" s="35"/>
      <c r="B143" s="36"/>
      <c r="C143" s="37"/>
      <c r="D143" s="187" t="s">
        <v>131</v>
      </c>
      <c r="E143" s="37"/>
      <c r="F143" s="188" t="s">
        <v>437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131</v>
      </c>
      <c r="AU143" s="18" t="s">
        <v>82</v>
      </c>
    </row>
    <row r="144" spans="1:65" s="2" customFormat="1" ht="11.25">
      <c r="A144" s="35"/>
      <c r="B144" s="36"/>
      <c r="C144" s="37"/>
      <c r="D144" s="192" t="s">
        <v>133</v>
      </c>
      <c r="E144" s="37"/>
      <c r="F144" s="193" t="s">
        <v>438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133</v>
      </c>
      <c r="AU144" s="18" t="s">
        <v>82</v>
      </c>
    </row>
    <row r="145" spans="1:65" s="2" customFormat="1" ht="16.5" customHeight="1">
      <c r="A145" s="35"/>
      <c r="B145" s="36"/>
      <c r="C145" s="174" t="s">
        <v>233</v>
      </c>
      <c r="D145" s="174" t="s">
        <v>124</v>
      </c>
      <c r="E145" s="175" t="s">
        <v>439</v>
      </c>
      <c r="F145" s="176" t="s">
        <v>440</v>
      </c>
      <c r="G145" s="177" t="s">
        <v>293</v>
      </c>
      <c r="H145" s="178">
        <v>2</v>
      </c>
      <c r="I145" s="179"/>
      <c r="J145" s="180">
        <f>ROUND(I145*H145,2)</f>
        <v>0</v>
      </c>
      <c r="K145" s="176" t="s">
        <v>128</v>
      </c>
      <c r="L145" s="40"/>
      <c r="M145" s="181" t="s">
        <v>19</v>
      </c>
      <c r="N145" s="182" t="s">
        <v>43</v>
      </c>
      <c r="O145" s="65"/>
      <c r="P145" s="183">
        <f>O145*H145</f>
        <v>0</v>
      </c>
      <c r="Q145" s="183">
        <v>0.10940999999999999</v>
      </c>
      <c r="R145" s="183">
        <f>Q145*H145</f>
        <v>0.21881999999999999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129</v>
      </c>
      <c r="AT145" s="185" t="s">
        <v>124</v>
      </c>
      <c r="AU145" s="185" t="s">
        <v>82</v>
      </c>
      <c r="AY145" s="18" t="s">
        <v>122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80</v>
      </c>
      <c r="BK145" s="186">
        <f>ROUND(I145*H145,2)</f>
        <v>0</v>
      </c>
      <c r="BL145" s="18" t="s">
        <v>129</v>
      </c>
      <c r="BM145" s="185" t="s">
        <v>441</v>
      </c>
    </row>
    <row r="146" spans="1:65" s="2" customFormat="1" ht="11.25">
      <c r="A146" s="35"/>
      <c r="B146" s="36"/>
      <c r="C146" s="37"/>
      <c r="D146" s="187" t="s">
        <v>131</v>
      </c>
      <c r="E146" s="37"/>
      <c r="F146" s="188" t="s">
        <v>442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131</v>
      </c>
      <c r="AU146" s="18" t="s">
        <v>82</v>
      </c>
    </row>
    <row r="147" spans="1:65" s="2" customFormat="1" ht="11.25">
      <c r="A147" s="35"/>
      <c r="B147" s="36"/>
      <c r="C147" s="37"/>
      <c r="D147" s="192" t="s">
        <v>133</v>
      </c>
      <c r="E147" s="37"/>
      <c r="F147" s="193" t="s">
        <v>443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133</v>
      </c>
      <c r="AU147" s="18" t="s">
        <v>82</v>
      </c>
    </row>
    <row r="148" spans="1:65" s="13" customFormat="1" ht="11.25">
      <c r="B148" s="194"/>
      <c r="C148" s="195"/>
      <c r="D148" s="187" t="s">
        <v>135</v>
      </c>
      <c r="E148" s="196" t="s">
        <v>19</v>
      </c>
      <c r="F148" s="197" t="s">
        <v>444</v>
      </c>
      <c r="G148" s="195"/>
      <c r="H148" s="198">
        <v>2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135</v>
      </c>
      <c r="AU148" s="204" t="s">
        <v>82</v>
      </c>
      <c r="AV148" s="13" t="s">
        <v>82</v>
      </c>
      <c r="AW148" s="13" t="s">
        <v>34</v>
      </c>
      <c r="AX148" s="13" t="s">
        <v>80</v>
      </c>
      <c r="AY148" s="204" t="s">
        <v>122</v>
      </c>
    </row>
    <row r="149" spans="1:65" s="2" customFormat="1" ht="16.5" customHeight="1">
      <c r="A149" s="35"/>
      <c r="B149" s="36"/>
      <c r="C149" s="174" t="s">
        <v>238</v>
      </c>
      <c r="D149" s="174" t="s">
        <v>124</v>
      </c>
      <c r="E149" s="175" t="s">
        <v>445</v>
      </c>
      <c r="F149" s="176" t="s">
        <v>446</v>
      </c>
      <c r="G149" s="177" t="s">
        <v>172</v>
      </c>
      <c r="H149" s="178">
        <v>50</v>
      </c>
      <c r="I149" s="179"/>
      <c r="J149" s="180">
        <f>ROUND(I149*H149,2)</f>
        <v>0</v>
      </c>
      <c r="K149" s="176" t="s">
        <v>128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3.3E-4</v>
      </c>
      <c r="R149" s="183">
        <f>Q149*H149</f>
        <v>1.6500000000000001E-2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129</v>
      </c>
      <c r="AT149" s="185" t="s">
        <v>124</v>
      </c>
      <c r="AU149" s="185" t="s">
        <v>82</v>
      </c>
      <c r="AY149" s="18" t="s">
        <v>122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80</v>
      </c>
      <c r="BK149" s="186">
        <f>ROUND(I149*H149,2)</f>
        <v>0</v>
      </c>
      <c r="BL149" s="18" t="s">
        <v>129</v>
      </c>
      <c r="BM149" s="185" t="s">
        <v>447</v>
      </c>
    </row>
    <row r="150" spans="1:65" s="2" customFormat="1" ht="11.25">
      <c r="A150" s="35"/>
      <c r="B150" s="36"/>
      <c r="C150" s="37"/>
      <c r="D150" s="187" t="s">
        <v>131</v>
      </c>
      <c r="E150" s="37"/>
      <c r="F150" s="188" t="s">
        <v>448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131</v>
      </c>
      <c r="AU150" s="18" t="s">
        <v>82</v>
      </c>
    </row>
    <row r="151" spans="1:65" s="2" customFormat="1" ht="11.25">
      <c r="A151" s="35"/>
      <c r="B151" s="36"/>
      <c r="C151" s="37"/>
      <c r="D151" s="192" t="s">
        <v>133</v>
      </c>
      <c r="E151" s="37"/>
      <c r="F151" s="193" t="s">
        <v>449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133</v>
      </c>
      <c r="AU151" s="18" t="s">
        <v>82</v>
      </c>
    </row>
    <row r="152" spans="1:65" s="13" customFormat="1" ht="11.25">
      <c r="B152" s="194"/>
      <c r="C152" s="195"/>
      <c r="D152" s="187" t="s">
        <v>135</v>
      </c>
      <c r="E152" s="196" t="s">
        <v>19</v>
      </c>
      <c r="F152" s="197" t="s">
        <v>450</v>
      </c>
      <c r="G152" s="195"/>
      <c r="H152" s="198">
        <v>50</v>
      </c>
      <c r="I152" s="199"/>
      <c r="J152" s="195"/>
      <c r="K152" s="195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135</v>
      </c>
      <c r="AU152" s="204" t="s">
        <v>82</v>
      </c>
      <c r="AV152" s="13" t="s">
        <v>82</v>
      </c>
      <c r="AW152" s="13" t="s">
        <v>34</v>
      </c>
      <c r="AX152" s="13" t="s">
        <v>80</v>
      </c>
      <c r="AY152" s="204" t="s">
        <v>122</v>
      </c>
    </row>
    <row r="153" spans="1:65" s="2" customFormat="1" ht="16.5" customHeight="1">
      <c r="A153" s="35"/>
      <c r="B153" s="36"/>
      <c r="C153" s="174" t="s">
        <v>245</v>
      </c>
      <c r="D153" s="174" t="s">
        <v>124</v>
      </c>
      <c r="E153" s="175" t="s">
        <v>451</v>
      </c>
      <c r="F153" s="176" t="s">
        <v>452</v>
      </c>
      <c r="G153" s="177" t="s">
        <v>172</v>
      </c>
      <c r="H153" s="178">
        <v>50</v>
      </c>
      <c r="I153" s="179"/>
      <c r="J153" s="180">
        <f>ROUND(I153*H153,2)</f>
        <v>0</v>
      </c>
      <c r="K153" s="176" t="s">
        <v>128</v>
      </c>
      <c r="L153" s="40"/>
      <c r="M153" s="181" t="s">
        <v>19</v>
      </c>
      <c r="N153" s="182" t="s">
        <v>43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129</v>
      </c>
      <c r="AT153" s="185" t="s">
        <v>124</v>
      </c>
      <c r="AU153" s="185" t="s">
        <v>82</v>
      </c>
      <c r="AY153" s="18" t="s">
        <v>122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80</v>
      </c>
      <c r="BK153" s="186">
        <f>ROUND(I153*H153,2)</f>
        <v>0</v>
      </c>
      <c r="BL153" s="18" t="s">
        <v>129</v>
      </c>
      <c r="BM153" s="185" t="s">
        <v>453</v>
      </c>
    </row>
    <row r="154" spans="1:65" s="2" customFormat="1" ht="11.25">
      <c r="A154" s="35"/>
      <c r="B154" s="36"/>
      <c r="C154" s="37"/>
      <c r="D154" s="187" t="s">
        <v>131</v>
      </c>
      <c r="E154" s="37"/>
      <c r="F154" s="188" t="s">
        <v>454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131</v>
      </c>
      <c r="AU154" s="18" t="s">
        <v>82</v>
      </c>
    </row>
    <row r="155" spans="1:65" s="2" customFormat="1" ht="11.25">
      <c r="A155" s="35"/>
      <c r="B155" s="36"/>
      <c r="C155" s="37"/>
      <c r="D155" s="192" t="s">
        <v>133</v>
      </c>
      <c r="E155" s="37"/>
      <c r="F155" s="193" t="s">
        <v>455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133</v>
      </c>
      <c r="AU155" s="18" t="s">
        <v>82</v>
      </c>
    </row>
    <row r="156" spans="1:65" s="2" customFormat="1" ht="16.5" customHeight="1">
      <c r="A156" s="35"/>
      <c r="B156" s="36"/>
      <c r="C156" s="174" t="s">
        <v>250</v>
      </c>
      <c r="D156" s="174" t="s">
        <v>124</v>
      </c>
      <c r="E156" s="175" t="s">
        <v>456</v>
      </c>
      <c r="F156" s="176" t="s">
        <v>457</v>
      </c>
      <c r="G156" s="177" t="s">
        <v>127</v>
      </c>
      <c r="H156" s="178">
        <v>1</v>
      </c>
      <c r="I156" s="179"/>
      <c r="J156" s="180">
        <f>ROUND(I156*H156,2)</f>
        <v>0</v>
      </c>
      <c r="K156" s="176" t="s">
        <v>128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2.5999999999999999E-3</v>
      </c>
      <c r="R156" s="183">
        <f>Q156*H156</f>
        <v>2.5999999999999999E-3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129</v>
      </c>
      <c r="AT156" s="185" t="s">
        <v>124</v>
      </c>
      <c r="AU156" s="185" t="s">
        <v>82</v>
      </c>
      <c r="AY156" s="18" t="s">
        <v>122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80</v>
      </c>
      <c r="BK156" s="186">
        <f>ROUND(I156*H156,2)</f>
        <v>0</v>
      </c>
      <c r="BL156" s="18" t="s">
        <v>129</v>
      </c>
      <c r="BM156" s="185" t="s">
        <v>458</v>
      </c>
    </row>
    <row r="157" spans="1:65" s="2" customFormat="1" ht="11.25">
      <c r="A157" s="35"/>
      <c r="B157" s="36"/>
      <c r="C157" s="37"/>
      <c r="D157" s="187" t="s">
        <v>131</v>
      </c>
      <c r="E157" s="37"/>
      <c r="F157" s="188" t="s">
        <v>459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131</v>
      </c>
      <c r="AU157" s="18" t="s">
        <v>82</v>
      </c>
    </row>
    <row r="158" spans="1:65" s="2" customFormat="1" ht="11.25">
      <c r="A158" s="35"/>
      <c r="B158" s="36"/>
      <c r="C158" s="37"/>
      <c r="D158" s="192" t="s">
        <v>133</v>
      </c>
      <c r="E158" s="37"/>
      <c r="F158" s="193" t="s">
        <v>460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133</v>
      </c>
      <c r="AU158" s="18" t="s">
        <v>82</v>
      </c>
    </row>
    <row r="159" spans="1:65" s="2" customFormat="1" ht="16.5" customHeight="1">
      <c r="A159" s="35"/>
      <c r="B159" s="36"/>
      <c r="C159" s="174" t="s">
        <v>7</v>
      </c>
      <c r="D159" s="174" t="s">
        <v>124</v>
      </c>
      <c r="E159" s="175" t="s">
        <v>461</v>
      </c>
      <c r="F159" s="176" t="s">
        <v>462</v>
      </c>
      <c r="G159" s="177" t="s">
        <v>127</v>
      </c>
      <c r="H159" s="178">
        <v>1</v>
      </c>
      <c r="I159" s="179"/>
      <c r="J159" s="180">
        <f>ROUND(I159*H159,2)</f>
        <v>0</v>
      </c>
      <c r="K159" s="176" t="s">
        <v>128</v>
      </c>
      <c r="L159" s="40"/>
      <c r="M159" s="181" t="s">
        <v>19</v>
      </c>
      <c r="N159" s="182" t="s">
        <v>43</v>
      </c>
      <c r="O159" s="65"/>
      <c r="P159" s="183">
        <f>O159*H159</f>
        <v>0</v>
      </c>
      <c r="Q159" s="183">
        <v>1.0000000000000001E-5</v>
      </c>
      <c r="R159" s="183">
        <f>Q159*H159</f>
        <v>1.0000000000000001E-5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129</v>
      </c>
      <c r="AT159" s="185" t="s">
        <v>124</v>
      </c>
      <c r="AU159" s="185" t="s">
        <v>82</v>
      </c>
      <c r="AY159" s="18" t="s">
        <v>122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80</v>
      </c>
      <c r="BK159" s="186">
        <f>ROUND(I159*H159,2)</f>
        <v>0</v>
      </c>
      <c r="BL159" s="18" t="s">
        <v>129</v>
      </c>
      <c r="BM159" s="185" t="s">
        <v>463</v>
      </c>
    </row>
    <row r="160" spans="1:65" s="2" customFormat="1" ht="11.25">
      <c r="A160" s="35"/>
      <c r="B160" s="36"/>
      <c r="C160" s="37"/>
      <c r="D160" s="187" t="s">
        <v>131</v>
      </c>
      <c r="E160" s="37"/>
      <c r="F160" s="188" t="s">
        <v>464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131</v>
      </c>
      <c r="AU160" s="18" t="s">
        <v>82</v>
      </c>
    </row>
    <row r="161" spans="1:65" s="2" customFormat="1" ht="11.25">
      <c r="A161" s="35"/>
      <c r="B161" s="36"/>
      <c r="C161" s="37"/>
      <c r="D161" s="192" t="s">
        <v>133</v>
      </c>
      <c r="E161" s="37"/>
      <c r="F161" s="193" t="s">
        <v>465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133</v>
      </c>
      <c r="AU161" s="18" t="s">
        <v>82</v>
      </c>
    </row>
    <row r="162" spans="1:65" s="12" customFormat="1" ht="22.9" customHeight="1">
      <c r="B162" s="158"/>
      <c r="C162" s="159"/>
      <c r="D162" s="160" t="s">
        <v>71</v>
      </c>
      <c r="E162" s="172" t="s">
        <v>332</v>
      </c>
      <c r="F162" s="172" t="s">
        <v>333</v>
      </c>
      <c r="G162" s="159"/>
      <c r="H162" s="159"/>
      <c r="I162" s="162"/>
      <c r="J162" s="173">
        <f>BK162</f>
        <v>0</v>
      </c>
      <c r="K162" s="159"/>
      <c r="L162" s="164"/>
      <c r="M162" s="165"/>
      <c r="N162" s="166"/>
      <c r="O162" s="166"/>
      <c r="P162" s="167">
        <f>SUM(P163:P192)</f>
        <v>0</v>
      </c>
      <c r="Q162" s="166"/>
      <c r="R162" s="167">
        <f>SUM(R163:R192)</f>
        <v>0</v>
      </c>
      <c r="S162" s="166"/>
      <c r="T162" s="168">
        <f>SUM(T163:T192)</f>
        <v>156.10599999999999</v>
      </c>
      <c r="AR162" s="169" t="s">
        <v>80</v>
      </c>
      <c r="AT162" s="170" t="s">
        <v>71</v>
      </c>
      <c r="AU162" s="170" t="s">
        <v>80</v>
      </c>
      <c r="AY162" s="169" t="s">
        <v>122</v>
      </c>
      <c r="BK162" s="171">
        <f>SUM(BK163:BK192)</f>
        <v>0</v>
      </c>
    </row>
    <row r="163" spans="1:65" s="2" customFormat="1" ht="21.75" customHeight="1">
      <c r="A163" s="35"/>
      <c r="B163" s="36"/>
      <c r="C163" s="174" t="s">
        <v>261</v>
      </c>
      <c r="D163" s="174" t="s">
        <v>124</v>
      </c>
      <c r="E163" s="175" t="s">
        <v>466</v>
      </c>
      <c r="F163" s="176" t="s">
        <v>467</v>
      </c>
      <c r="G163" s="177" t="s">
        <v>127</v>
      </c>
      <c r="H163" s="178">
        <v>314</v>
      </c>
      <c r="I163" s="179"/>
      <c r="J163" s="180">
        <f>ROUND(I163*H163,2)</f>
        <v>0</v>
      </c>
      <c r="K163" s="176" t="s">
        <v>128</v>
      </c>
      <c r="L163" s="40"/>
      <c r="M163" s="181" t="s">
        <v>19</v>
      </c>
      <c r="N163" s="182" t="s">
        <v>43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0.42499999999999999</v>
      </c>
      <c r="T163" s="184">
        <f>S163*H163</f>
        <v>133.44999999999999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129</v>
      </c>
      <c r="AT163" s="185" t="s">
        <v>124</v>
      </c>
      <c r="AU163" s="185" t="s">
        <v>82</v>
      </c>
      <c r="AY163" s="18" t="s">
        <v>122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80</v>
      </c>
      <c r="BK163" s="186">
        <f>ROUND(I163*H163,2)</f>
        <v>0</v>
      </c>
      <c r="BL163" s="18" t="s">
        <v>129</v>
      </c>
      <c r="BM163" s="185" t="s">
        <v>468</v>
      </c>
    </row>
    <row r="164" spans="1:65" s="2" customFormat="1" ht="29.25">
      <c r="A164" s="35"/>
      <c r="B164" s="36"/>
      <c r="C164" s="37"/>
      <c r="D164" s="187" t="s">
        <v>131</v>
      </c>
      <c r="E164" s="37"/>
      <c r="F164" s="188" t="s">
        <v>469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131</v>
      </c>
      <c r="AU164" s="18" t="s">
        <v>82</v>
      </c>
    </row>
    <row r="165" spans="1:65" s="2" customFormat="1" ht="11.25">
      <c r="A165" s="35"/>
      <c r="B165" s="36"/>
      <c r="C165" s="37"/>
      <c r="D165" s="192" t="s">
        <v>133</v>
      </c>
      <c r="E165" s="37"/>
      <c r="F165" s="193" t="s">
        <v>470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133</v>
      </c>
      <c r="AU165" s="18" t="s">
        <v>82</v>
      </c>
    </row>
    <row r="166" spans="1:65" s="13" customFormat="1" ht="11.25">
      <c r="B166" s="194"/>
      <c r="C166" s="195"/>
      <c r="D166" s="187" t="s">
        <v>135</v>
      </c>
      <c r="E166" s="196" t="s">
        <v>19</v>
      </c>
      <c r="F166" s="197" t="s">
        <v>471</v>
      </c>
      <c r="G166" s="195"/>
      <c r="H166" s="198">
        <v>314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135</v>
      </c>
      <c r="AU166" s="204" t="s">
        <v>82</v>
      </c>
      <c r="AV166" s="13" t="s">
        <v>82</v>
      </c>
      <c r="AW166" s="13" t="s">
        <v>34</v>
      </c>
      <c r="AX166" s="13" t="s">
        <v>80</v>
      </c>
      <c r="AY166" s="204" t="s">
        <v>122</v>
      </c>
    </row>
    <row r="167" spans="1:65" s="2" customFormat="1" ht="16.5" customHeight="1">
      <c r="A167" s="35"/>
      <c r="B167" s="36"/>
      <c r="C167" s="174" t="s">
        <v>268</v>
      </c>
      <c r="D167" s="174" t="s">
        <v>124</v>
      </c>
      <c r="E167" s="175" t="s">
        <v>472</v>
      </c>
      <c r="F167" s="176" t="s">
        <v>473</v>
      </c>
      <c r="G167" s="177" t="s">
        <v>163</v>
      </c>
      <c r="H167" s="178">
        <v>133.44999999999999</v>
      </c>
      <c r="I167" s="179"/>
      <c r="J167" s="180">
        <f>ROUND(I167*H167,2)</f>
        <v>0</v>
      </c>
      <c r="K167" s="176" t="s">
        <v>128</v>
      </c>
      <c r="L167" s="40"/>
      <c r="M167" s="181" t="s">
        <v>19</v>
      </c>
      <c r="N167" s="182" t="s">
        <v>43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129</v>
      </c>
      <c r="AT167" s="185" t="s">
        <v>124</v>
      </c>
      <c r="AU167" s="185" t="s">
        <v>82</v>
      </c>
      <c r="AY167" s="18" t="s">
        <v>122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80</v>
      </c>
      <c r="BK167" s="186">
        <f>ROUND(I167*H167,2)</f>
        <v>0</v>
      </c>
      <c r="BL167" s="18" t="s">
        <v>129</v>
      </c>
      <c r="BM167" s="185" t="s">
        <v>474</v>
      </c>
    </row>
    <row r="168" spans="1:65" s="2" customFormat="1" ht="11.25">
      <c r="A168" s="35"/>
      <c r="B168" s="36"/>
      <c r="C168" s="37"/>
      <c r="D168" s="187" t="s">
        <v>131</v>
      </c>
      <c r="E168" s="37"/>
      <c r="F168" s="188" t="s">
        <v>475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131</v>
      </c>
      <c r="AU168" s="18" t="s">
        <v>82</v>
      </c>
    </row>
    <row r="169" spans="1:65" s="2" customFormat="1" ht="11.25">
      <c r="A169" s="35"/>
      <c r="B169" s="36"/>
      <c r="C169" s="37"/>
      <c r="D169" s="192" t="s">
        <v>133</v>
      </c>
      <c r="E169" s="37"/>
      <c r="F169" s="193" t="s">
        <v>476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133</v>
      </c>
      <c r="AU169" s="18" t="s">
        <v>82</v>
      </c>
    </row>
    <row r="170" spans="1:65" s="13" customFormat="1" ht="11.25">
      <c r="B170" s="194"/>
      <c r="C170" s="195"/>
      <c r="D170" s="187" t="s">
        <v>135</v>
      </c>
      <c r="E170" s="196" t="s">
        <v>19</v>
      </c>
      <c r="F170" s="197" t="s">
        <v>477</v>
      </c>
      <c r="G170" s="195"/>
      <c r="H170" s="198">
        <v>133.44999999999999</v>
      </c>
      <c r="I170" s="199"/>
      <c r="J170" s="195"/>
      <c r="K170" s="195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135</v>
      </c>
      <c r="AU170" s="204" t="s">
        <v>82</v>
      </c>
      <c r="AV170" s="13" t="s">
        <v>82</v>
      </c>
      <c r="AW170" s="13" t="s">
        <v>34</v>
      </c>
      <c r="AX170" s="13" t="s">
        <v>80</v>
      </c>
      <c r="AY170" s="204" t="s">
        <v>122</v>
      </c>
    </row>
    <row r="171" spans="1:65" s="2" customFormat="1" ht="16.5" customHeight="1">
      <c r="A171" s="35"/>
      <c r="B171" s="36"/>
      <c r="C171" s="174" t="s">
        <v>273</v>
      </c>
      <c r="D171" s="174" t="s">
        <v>124</v>
      </c>
      <c r="E171" s="175" t="s">
        <v>478</v>
      </c>
      <c r="F171" s="176" t="s">
        <v>479</v>
      </c>
      <c r="G171" s="177" t="s">
        <v>163</v>
      </c>
      <c r="H171" s="178">
        <v>1201.05</v>
      </c>
      <c r="I171" s="179"/>
      <c r="J171" s="180">
        <f>ROUND(I171*H171,2)</f>
        <v>0</v>
      </c>
      <c r="K171" s="176" t="s">
        <v>128</v>
      </c>
      <c r="L171" s="40"/>
      <c r="M171" s="181" t="s">
        <v>19</v>
      </c>
      <c r="N171" s="182" t="s">
        <v>43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129</v>
      </c>
      <c r="AT171" s="185" t="s">
        <v>124</v>
      </c>
      <c r="AU171" s="185" t="s">
        <v>82</v>
      </c>
      <c r="AY171" s="18" t="s">
        <v>122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80</v>
      </c>
      <c r="BK171" s="186">
        <f>ROUND(I171*H171,2)</f>
        <v>0</v>
      </c>
      <c r="BL171" s="18" t="s">
        <v>129</v>
      </c>
      <c r="BM171" s="185" t="s">
        <v>480</v>
      </c>
    </row>
    <row r="172" spans="1:65" s="2" customFormat="1" ht="19.5">
      <c r="A172" s="35"/>
      <c r="B172" s="36"/>
      <c r="C172" s="37"/>
      <c r="D172" s="187" t="s">
        <v>131</v>
      </c>
      <c r="E172" s="37"/>
      <c r="F172" s="188" t="s">
        <v>481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131</v>
      </c>
      <c r="AU172" s="18" t="s">
        <v>82</v>
      </c>
    </row>
    <row r="173" spans="1:65" s="2" customFormat="1" ht="11.25">
      <c r="A173" s="35"/>
      <c r="B173" s="36"/>
      <c r="C173" s="37"/>
      <c r="D173" s="192" t="s">
        <v>133</v>
      </c>
      <c r="E173" s="37"/>
      <c r="F173" s="193" t="s">
        <v>482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133</v>
      </c>
      <c r="AU173" s="18" t="s">
        <v>82</v>
      </c>
    </row>
    <row r="174" spans="1:65" s="13" customFormat="1" ht="11.25">
      <c r="B174" s="194"/>
      <c r="C174" s="195"/>
      <c r="D174" s="187" t="s">
        <v>135</v>
      </c>
      <c r="E174" s="196" t="s">
        <v>19</v>
      </c>
      <c r="F174" s="197" t="s">
        <v>483</v>
      </c>
      <c r="G174" s="195"/>
      <c r="H174" s="198">
        <v>1201.05</v>
      </c>
      <c r="I174" s="199"/>
      <c r="J174" s="195"/>
      <c r="K174" s="195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135</v>
      </c>
      <c r="AU174" s="204" t="s">
        <v>82</v>
      </c>
      <c r="AV174" s="13" t="s">
        <v>82</v>
      </c>
      <c r="AW174" s="13" t="s">
        <v>34</v>
      </c>
      <c r="AX174" s="13" t="s">
        <v>80</v>
      </c>
      <c r="AY174" s="204" t="s">
        <v>122</v>
      </c>
    </row>
    <row r="175" spans="1:65" s="2" customFormat="1" ht="16.5" customHeight="1">
      <c r="A175" s="35"/>
      <c r="B175" s="36"/>
      <c r="C175" s="174" t="s">
        <v>279</v>
      </c>
      <c r="D175" s="174" t="s">
        <v>124</v>
      </c>
      <c r="E175" s="175" t="s">
        <v>484</v>
      </c>
      <c r="F175" s="176" t="s">
        <v>485</v>
      </c>
      <c r="G175" s="177" t="s">
        <v>141</v>
      </c>
      <c r="H175" s="178">
        <v>9.44</v>
      </c>
      <c r="I175" s="179"/>
      <c r="J175" s="180">
        <f>ROUND(I175*H175,2)</f>
        <v>0</v>
      </c>
      <c r="K175" s="176" t="s">
        <v>128</v>
      </c>
      <c r="L175" s="40"/>
      <c r="M175" s="181" t="s">
        <v>19</v>
      </c>
      <c r="N175" s="182" t="s">
        <v>43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2.4</v>
      </c>
      <c r="T175" s="184">
        <f>S175*H175</f>
        <v>22.655999999999999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129</v>
      </c>
      <c r="AT175" s="185" t="s">
        <v>124</v>
      </c>
      <c r="AU175" s="185" t="s">
        <v>82</v>
      </c>
      <c r="AY175" s="18" t="s">
        <v>122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80</v>
      </c>
      <c r="BK175" s="186">
        <f>ROUND(I175*H175,2)</f>
        <v>0</v>
      </c>
      <c r="BL175" s="18" t="s">
        <v>129</v>
      </c>
      <c r="BM175" s="185" t="s">
        <v>486</v>
      </c>
    </row>
    <row r="176" spans="1:65" s="2" customFormat="1" ht="11.25">
      <c r="A176" s="35"/>
      <c r="B176" s="36"/>
      <c r="C176" s="37"/>
      <c r="D176" s="187" t="s">
        <v>131</v>
      </c>
      <c r="E176" s="37"/>
      <c r="F176" s="188" t="s">
        <v>487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131</v>
      </c>
      <c r="AU176" s="18" t="s">
        <v>82</v>
      </c>
    </row>
    <row r="177" spans="1:65" s="2" customFormat="1" ht="11.25">
      <c r="A177" s="35"/>
      <c r="B177" s="36"/>
      <c r="C177" s="37"/>
      <c r="D177" s="192" t="s">
        <v>133</v>
      </c>
      <c r="E177" s="37"/>
      <c r="F177" s="193" t="s">
        <v>488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133</v>
      </c>
      <c r="AU177" s="18" t="s">
        <v>82</v>
      </c>
    </row>
    <row r="178" spans="1:65" s="13" customFormat="1" ht="11.25">
      <c r="B178" s="194"/>
      <c r="C178" s="195"/>
      <c r="D178" s="187" t="s">
        <v>135</v>
      </c>
      <c r="E178" s="196" t="s">
        <v>19</v>
      </c>
      <c r="F178" s="197" t="s">
        <v>489</v>
      </c>
      <c r="G178" s="195"/>
      <c r="H178" s="198">
        <v>9.44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135</v>
      </c>
      <c r="AU178" s="204" t="s">
        <v>82</v>
      </c>
      <c r="AV178" s="13" t="s">
        <v>82</v>
      </c>
      <c r="AW178" s="13" t="s">
        <v>34</v>
      </c>
      <c r="AX178" s="13" t="s">
        <v>80</v>
      </c>
      <c r="AY178" s="204" t="s">
        <v>122</v>
      </c>
    </row>
    <row r="179" spans="1:65" s="2" customFormat="1" ht="16.5" customHeight="1">
      <c r="A179" s="35"/>
      <c r="B179" s="36"/>
      <c r="C179" s="174" t="s">
        <v>283</v>
      </c>
      <c r="D179" s="174" t="s">
        <v>124</v>
      </c>
      <c r="E179" s="175" t="s">
        <v>348</v>
      </c>
      <c r="F179" s="176" t="s">
        <v>349</v>
      </c>
      <c r="G179" s="177" t="s">
        <v>163</v>
      </c>
      <c r="H179" s="178">
        <v>22.655999999999999</v>
      </c>
      <c r="I179" s="179"/>
      <c r="J179" s="180">
        <f>ROUND(I179*H179,2)</f>
        <v>0</v>
      </c>
      <c r="K179" s="176" t="s">
        <v>128</v>
      </c>
      <c r="L179" s="40"/>
      <c r="M179" s="181" t="s">
        <v>19</v>
      </c>
      <c r="N179" s="182" t="s">
        <v>43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129</v>
      </c>
      <c r="AT179" s="185" t="s">
        <v>124</v>
      </c>
      <c r="AU179" s="185" t="s">
        <v>82</v>
      </c>
      <c r="AY179" s="18" t="s">
        <v>122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80</v>
      </c>
      <c r="BK179" s="186">
        <f>ROUND(I179*H179,2)</f>
        <v>0</v>
      </c>
      <c r="BL179" s="18" t="s">
        <v>129</v>
      </c>
      <c r="BM179" s="185" t="s">
        <v>350</v>
      </c>
    </row>
    <row r="180" spans="1:65" s="2" customFormat="1" ht="11.25">
      <c r="A180" s="35"/>
      <c r="B180" s="36"/>
      <c r="C180" s="37"/>
      <c r="D180" s="187" t="s">
        <v>131</v>
      </c>
      <c r="E180" s="37"/>
      <c r="F180" s="188" t="s">
        <v>351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131</v>
      </c>
      <c r="AU180" s="18" t="s">
        <v>82</v>
      </c>
    </row>
    <row r="181" spans="1:65" s="2" customFormat="1" ht="11.25">
      <c r="A181" s="35"/>
      <c r="B181" s="36"/>
      <c r="C181" s="37"/>
      <c r="D181" s="192" t="s">
        <v>133</v>
      </c>
      <c r="E181" s="37"/>
      <c r="F181" s="193" t="s">
        <v>352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133</v>
      </c>
      <c r="AU181" s="18" t="s">
        <v>82</v>
      </c>
    </row>
    <row r="182" spans="1:65" s="13" customFormat="1" ht="11.25">
      <c r="B182" s="194"/>
      <c r="C182" s="195"/>
      <c r="D182" s="187" t="s">
        <v>135</v>
      </c>
      <c r="E182" s="196" t="s">
        <v>19</v>
      </c>
      <c r="F182" s="197" t="s">
        <v>490</v>
      </c>
      <c r="G182" s="195"/>
      <c r="H182" s="198">
        <v>22.655999999999999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135</v>
      </c>
      <c r="AU182" s="204" t="s">
        <v>82</v>
      </c>
      <c r="AV182" s="13" t="s">
        <v>82</v>
      </c>
      <c r="AW182" s="13" t="s">
        <v>34</v>
      </c>
      <c r="AX182" s="13" t="s">
        <v>80</v>
      </c>
      <c r="AY182" s="204" t="s">
        <v>122</v>
      </c>
    </row>
    <row r="183" spans="1:65" s="2" customFormat="1" ht="16.5" customHeight="1">
      <c r="A183" s="35"/>
      <c r="B183" s="36"/>
      <c r="C183" s="174" t="s">
        <v>290</v>
      </c>
      <c r="D183" s="174" t="s">
        <v>124</v>
      </c>
      <c r="E183" s="175" t="s">
        <v>355</v>
      </c>
      <c r="F183" s="176" t="s">
        <v>356</v>
      </c>
      <c r="G183" s="177" t="s">
        <v>163</v>
      </c>
      <c r="H183" s="178">
        <v>203.904</v>
      </c>
      <c r="I183" s="179"/>
      <c r="J183" s="180">
        <f>ROUND(I183*H183,2)</f>
        <v>0</v>
      </c>
      <c r="K183" s="176" t="s">
        <v>128</v>
      </c>
      <c r="L183" s="40"/>
      <c r="M183" s="181" t="s">
        <v>19</v>
      </c>
      <c r="N183" s="182" t="s">
        <v>43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129</v>
      </c>
      <c r="AT183" s="185" t="s">
        <v>124</v>
      </c>
      <c r="AU183" s="185" t="s">
        <v>82</v>
      </c>
      <c r="AY183" s="18" t="s">
        <v>122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80</v>
      </c>
      <c r="BK183" s="186">
        <f>ROUND(I183*H183,2)</f>
        <v>0</v>
      </c>
      <c r="BL183" s="18" t="s">
        <v>129</v>
      </c>
      <c r="BM183" s="185" t="s">
        <v>357</v>
      </c>
    </row>
    <row r="184" spans="1:65" s="2" customFormat="1" ht="11.25">
      <c r="A184" s="35"/>
      <c r="B184" s="36"/>
      <c r="C184" s="37"/>
      <c r="D184" s="187" t="s">
        <v>131</v>
      </c>
      <c r="E184" s="37"/>
      <c r="F184" s="188" t="s">
        <v>358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131</v>
      </c>
      <c r="AU184" s="18" t="s">
        <v>82</v>
      </c>
    </row>
    <row r="185" spans="1:65" s="2" customFormat="1" ht="11.25">
      <c r="A185" s="35"/>
      <c r="B185" s="36"/>
      <c r="C185" s="37"/>
      <c r="D185" s="192" t="s">
        <v>133</v>
      </c>
      <c r="E185" s="37"/>
      <c r="F185" s="193" t="s">
        <v>359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133</v>
      </c>
      <c r="AU185" s="18" t="s">
        <v>82</v>
      </c>
    </row>
    <row r="186" spans="1:65" s="13" customFormat="1" ht="11.25">
      <c r="B186" s="194"/>
      <c r="C186" s="195"/>
      <c r="D186" s="187" t="s">
        <v>135</v>
      </c>
      <c r="E186" s="196" t="s">
        <v>19</v>
      </c>
      <c r="F186" s="197" t="s">
        <v>491</v>
      </c>
      <c r="G186" s="195"/>
      <c r="H186" s="198">
        <v>203.904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135</v>
      </c>
      <c r="AU186" s="204" t="s">
        <v>82</v>
      </c>
      <c r="AV186" s="13" t="s">
        <v>82</v>
      </c>
      <c r="AW186" s="13" t="s">
        <v>34</v>
      </c>
      <c r="AX186" s="13" t="s">
        <v>80</v>
      </c>
      <c r="AY186" s="204" t="s">
        <v>122</v>
      </c>
    </row>
    <row r="187" spans="1:65" s="2" customFormat="1" ht="24.2" customHeight="1">
      <c r="A187" s="35"/>
      <c r="B187" s="36"/>
      <c r="C187" s="174" t="s">
        <v>298</v>
      </c>
      <c r="D187" s="174" t="s">
        <v>124</v>
      </c>
      <c r="E187" s="175" t="s">
        <v>492</v>
      </c>
      <c r="F187" s="176" t="s">
        <v>493</v>
      </c>
      <c r="G187" s="177" t="s">
        <v>163</v>
      </c>
      <c r="H187" s="178">
        <v>156.10599999999999</v>
      </c>
      <c r="I187" s="179"/>
      <c r="J187" s="180">
        <f>ROUND(I187*H187,2)</f>
        <v>0</v>
      </c>
      <c r="K187" s="176" t="s">
        <v>128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129</v>
      </c>
      <c r="AT187" s="185" t="s">
        <v>124</v>
      </c>
      <c r="AU187" s="185" t="s">
        <v>82</v>
      </c>
      <c r="AY187" s="18" t="s">
        <v>122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80</v>
      </c>
      <c r="BK187" s="186">
        <f>ROUND(I187*H187,2)</f>
        <v>0</v>
      </c>
      <c r="BL187" s="18" t="s">
        <v>129</v>
      </c>
      <c r="BM187" s="185" t="s">
        <v>494</v>
      </c>
    </row>
    <row r="188" spans="1:65" s="2" customFormat="1" ht="19.5">
      <c r="A188" s="35"/>
      <c r="B188" s="36"/>
      <c r="C188" s="37"/>
      <c r="D188" s="187" t="s">
        <v>131</v>
      </c>
      <c r="E188" s="37"/>
      <c r="F188" s="188" t="s">
        <v>495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131</v>
      </c>
      <c r="AU188" s="18" t="s">
        <v>82</v>
      </c>
    </row>
    <row r="189" spans="1:65" s="2" customFormat="1" ht="11.25">
      <c r="A189" s="35"/>
      <c r="B189" s="36"/>
      <c r="C189" s="37"/>
      <c r="D189" s="192" t="s">
        <v>133</v>
      </c>
      <c r="E189" s="37"/>
      <c r="F189" s="193" t="s">
        <v>496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133</v>
      </c>
      <c r="AU189" s="18" t="s">
        <v>82</v>
      </c>
    </row>
    <row r="190" spans="1:65" s="13" customFormat="1" ht="11.25">
      <c r="B190" s="194"/>
      <c r="C190" s="195"/>
      <c r="D190" s="187" t="s">
        <v>135</v>
      </c>
      <c r="E190" s="196" t="s">
        <v>19</v>
      </c>
      <c r="F190" s="197" t="s">
        <v>477</v>
      </c>
      <c r="G190" s="195"/>
      <c r="H190" s="198">
        <v>133.44999999999999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135</v>
      </c>
      <c r="AU190" s="204" t="s">
        <v>82</v>
      </c>
      <c r="AV190" s="13" t="s">
        <v>82</v>
      </c>
      <c r="AW190" s="13" t="s">
        <v>34</v>
      </c>
      <c r="AX190" s="13" t="s">
        <v>72</v>
      </c>
      <c r="AY190" s="204" t="s">
        <v>122</v>
      </c>
    </row>
    <row r="191" spans="1:65" s="13" customFormat="1" ht="11.25">
      <c r="B191" s="194"/>
      <c r="C191" s="195"/>
      <c r="D191" s="187" t="s">
        <v>135</v>
      </c>
      <c r="E191" s="196" t="s">
        <v>19</v>
      </c>
      <c r="F191" s="197" t="s">
        <v>490</v>
      </c>
      <c r="G191" s="195"/>
      <c r="H191" s="198">
        <v>22.655999999999999</v>
      </c>
      <c r="I191" s="199"/>
      <c r="J191" s="195"/>
      <c r="K191" s="195"/>
      <c r="L191" s="200"/>
      <c r="M191" s="201"/>
      <c r="N191" s="202"/>
      <c r="O191" s="202"/>
      <c r="P191" s="202"/>
      <c r="Q191" s="202"/>
      <c r="R191" s="202"/>
      <c r="S191" s="202"/>
      <c r="T191" s="203"/>
      <c r="AT191" s="204" t="s">
        <v>135</v>
      </c>
      <c r="AU191" s="204" t="s">
        <v>82</v>
      </c>
      <c r="AV191" s="13" t="s">
        <v>82</v>
      </c>
      <c r="AW191" s="13" t="s">
        <v>34</v>
      </c>
      <c r="AX191" s="13" t="s">
        <v>72</v>
      </c>
      <c r="AY191" s="204" t="s">
        <v>122</v>
      </c>
    </row>
    <row r="192" spans="1:65" s="14" customFormat="1" ht="11.25">
      <c r="B192" s="205"/>
      <c r="C192" s="206"/>
      <c r="D192" s="187" t="s">
        <v>135</v>
      </c>
      <c r="E192" s="207" t="s">
        <v>19</v>
      </c>
      <c r="F192" s="208" t="s">
        <v>138</v>
      </c>
      <c r="G192" s="206"/>
      <c r="H192" s="209">
        <v>156.10599999999999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135</v>
      </c>
      <c r="AU192" s="215" t="s">
        <v>82</v>
      </c>
      <c r="AV192" s="14" t="s">
        <v>129</v>
      </c>
      <c r="AW192" s="14" t="s">
        <v>34</v>
      </c>
      <c r="AX192" s="14" t="s">
        <v>80</v>
      </c>
      <c r="AY192" s="215" t="s">
        <v>122</v>
      </c>
    </row>
    <row r="193" spans="1:65" s="12" customFormat="1" ht="22.9" customHeight="1">
      <c r="B193" s="158"/>
      <c r="C193" s="159"/>
      <c r="D193" s="160" t="s">
        <v>71</v>
      </c>
      <c r="E193" s="172" t="s">
        <v>366</v>
      </c>
      <c r="F193" s="172" t="s">
        <v>367</v>
      </c>
      <c r="G193" s="159"/>
      <c r="H193" s="159"/>
      <c r="I193" s="162"/>
      <c r="J193" s="173">
        <f>BK193</f>
        <v>0</v>
      </c>
      <c r="K193" s="159"/>
      <c r="L193" s="164"/>
      <c r="M193" s="165"/>
      <c r="N193" s="166"/>
      <c r="O193" s="166"/>
      <c r="P193" s="167">
        <f>SUM(P194:P196)</f>
        <v>0</v>
      </c>
      <c r="Q193" s="166"/>
      <c r="R193" s="167">
        <f>SUM(R194:R196)</f>
        <v>0</v>
      </c>
      <c r="S193" s="166"/>
      <c r="T193" s="168">
        <f>SUM(T194:T196)</f>
        <v>0</v>
      </c>
      <c r="AR193" s="169" t="s">
        <v>80</v>
      </c>
      <c r="AT193" s="170" t="s">
        <v>71</v>
      </c>
      <c r="AU193" s="170" t="s">
        <v>80</v>
      </c>
      <c r="AY193" s="169" t="s">
        <v>122</v>
      </c>
      <c r="BK193" s="171">
        <f>SUM(BK194:BK196)</f>
        <v>0</v>
      </c>
    </row>
    <row r="194" spans="1:65" s="2" customFormat="1" ht="21.75" customHeight="1">
      <c r="A194" s="35"/>
      <c r="B194" s="36"/>
      <c r="C194" s="174" t="s">
        <v>305</v>
      </c>
      <c r="D194" s="174" t="s">
        <v>124</v>
      </c>
      <c r="E194" s="175" t="s">
        <v>369</v>
      </c>
      <c r="F194" s="176" t="s">
        <v>370</v>
      </c>
      <c r="G194" s="177" t="s">
        <v>163</v>
      </c>
      <c r="H194" s="178">
        <v>198.56399999999999</v>
      </c>
      <c r="I194" s="179"/>
      <c r="J194" s="180">
        <f>ROUND(I194*H194,2)</f>
        <v>0</v>
      </c>
      <c r="K194" s="176" t="s">
        <v>128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129</v>
      </c>
      <c r="AT194" s="185" t="s">
        <v>124</v>
      </c>
      <c r="AU194" s="185" t="s">
        <v>82</v>
      </c>
      <c r="AY194" s="18" t="s">
        <v>122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80</v>
      </c>
      <c r="BK194" s="186">
        <f>ROUND(I194*H194,2)</f>
        <v>0</v>
      </c>
      <c r="BL194" s="18" t="s">
        <v>129</v>
      </c>
      <c r="BM194" s="185" t="s">
        <v>371</v>
      </c>
    </row>
    <row r="195" spans="1:65" s="2" customFormat="1" ht="19.5">
      <c r="A195" s="35"/>
      <c r="B195" s="36"/>
      <c r="C195" s="37"/>
      <c r="D195" s="187" t="s">
        <v>131</v>
      </c>
      <c r="E195" s="37"/>
      <c r="F195" s="188" t="s">
        <v>372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131</v>
      </c>
      <c r="AU195" s="18" t="s">
        <v>82</v>
      </c>
    </row>
    <row r="196" spans="1:65" s="2" customFormat="1" ht="11.25">
      <c r="A196" s="35"/>
      <c r="B196" s="36"/>
      <c r="C196" s="37"/>
      <c r="D196" s="192" t="s">
        <v>133</v>
      </c>
      <c r="E196" s="37"/>
      <c r="F196" s="193" t="s">
        <v>373</v>
      </c>
      <c r="G196" s="37"/>
      <c r="H196" s="37"/>
      <c r="I196" s="189"/>
      <c r="J196" s="37"/>
      <c r="K196" s="37"/>
      <c r="L196" s="40"/>
      <c r="M196" s="239"/>
      <c r="N196" s="240"/>
      <c r="O196" s="241"/>
      <c r="P196" s="241"/>
      <c r="Q196" s="241"/>
      <c r="R196" s="241"/>
      <c r="S196" s="241"/>
      <c r="T196" s="24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133</v>
      </c>
      <c r="AU196" s="18" t="s">
        <v>82</v>
      </c>
    </row>
    <row r="197" spans="1:65" s="2" customFormat="1" ht="6.95" customHeight="1">
      <c r="A197" s="35"/>
      <c r="B197" s="48"/>
      <c r="C197" s="49"/>
      <c r="D197" s="49"/>
      <c r="E197" s="49"/>
      <c r="F197" s="49"/>
      <c r="G197" s="49"/>
      <c r="H197" s="49"/>
      <c r="I197" s="49"/>
      <c r="J197" s="49"/>
      <c r="K197" s="49"/>
      <c r="L197" s="40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password="CC35" sheet="1" objects="1" scenarios="1" formatColumns="0" formatRows="0" autoFilter="0"/>
  <autoFilter ref="C84:K19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8" r:id="rId3"/>
    <hyperlink ref="F101" r:id="rId4"/>
    <hyperlink ref="F105" r:id="rId5"/>
    <hyperlink ref="F109" r:id="rId6"/>
    <hyperlink ref="F112" r:id="rId7"/>
    <hyperlink ref="F115" r:id="rId8"/>
    <hyperlink ref="F118" r:id="rId9"/>
    <hyperlink ref="F121" r:id="rId10"/>
    <hyperlink ref="F124" r:id="rId11"/>
    <hyperlink ref="F128" r:id="rId12"/>
    <hyperlink ref="F131" r:id="rId13"/>
    <hyperlink ref="F135" r:id="rId14"/>
    <hyperlink ref="F141" r:id="rId15"/>
    <hyperlink ref="F144" r:id="rId16"/>
    <hyperlink ref="F147" r:id="rId17"/>
    <hyperlink ref="F151" r:id="rId18"/>
    <hyperlink ref="F155" r:id="rId19"/>
    <hyperlink ref="F158" r:id="rId20"/>
    <hyperlink ref="F161" r:id="rId21"/>
    <hyperlink ref="F165" r:id="rId22"/>
    <hyperlink ref="F169" r:id="rId23"/>
    <hyperlink ref="F173" r:id="rId24"/>
    <hyperlink ref="F177" r:id="rId25"/>
    <hyperlink ref="F181" r:id="rId26"/>
    <hyperlink ref="F185" r:id="rId27"/>
    <hyperlink ref="F189" r:id="rId28"/>
    <hyperlink ref="F196" r:id="rId2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komunikace+VO v ulici Mendělejevova v areálu Kampusu UJEP Ústí n.L. - II.etapa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497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498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4" t="s">
        <v>19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ROUND((SUM(BE90:BE251)),  2)</f>
        <v>0</v>
      </c>
      <c r="G33" s="35"/>
      <c r="H33" s="35"/>
      <c r="I33" s="119">
        <v>0.21</v>
      </c>
      <c r="J33" s="118">
        <f>ROUND(((SUM(BE90:BE251))*I33),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ROUND((SUM(BF90:BF251)),  2)</f>
        <v>0</v>
      </c>
      <c r="G34" s="35"/>
      <c r="H34" s="35"/>
      <c r="I34" s="119">
        <v>0.15</v>
      </c>
      <c r="J34" s="118">
        <f>ROUND(((SUM(BF90:BF251))*I34),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ROUND((SUM(BG90:BG251)),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ROUND((SUM(BH90:BH251)),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ROUND((SUM(BI90:BI251)),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Rekonstrukce komunikace+VO v ulici Mendělejevova v areálu Kampusu UJEP Ústí n.L. - II.etapa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03 - Veřejné osvětlení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Jiří Šimurda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499</v>
      </c>
      <c r="E60" s="138"/>
      <c r="F60" s="138"/>
      <c r="G60" s="138"/>
      <c r="H60" s="138"/>
      <c r="I60" s="138"/>
      <c r="J60" s="139">
        <f>J91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500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501</v>
      </c>
      <c r="E62" s="144"/>
      <c r="F62" s="144"/>
      <c r="G62" s="144"/>
      <c r="H62" s="144"/>
      <c r="I62" s="144"/>
      <c r="J62" s="145">
        <f>J114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502</v>
      </c>
      <c r="E63" s="144"/>
      <c r="F63" s="144"/>
      <c r="G63" s="144"/>
      <c r="H63" s="144"/>
      <c r="I63" s="144"/>
      <c r="J63" s="145">
        <f>J137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503</v>
      </c>
      <c r="E64" s="144"/>
      <c r="F64" s="144"/>
      <c r="G64" s="144"/>
      <c r="H64" s="144"/>
      <c r="I64" s="144"/>
      <c r="J64" s="145">
        <f>J169</f>
        <v>0</v>
      </c>
      <c r="K64" s="142"/>
      <c r="L64" s="146"/>
    </row>
    <row r="65" spans="1:31" s="9" customFormat="1" ht="24.95" customHeight="1">
      <c r="B65" s="135"/>
      <c r="C65" s="136"/>
      <c r="D65" s="137" t="s">
        <v>504</v>
      </c>
      <c r="E65" s="138"/>
      <c r="F65" s="138"/>
      <c r="G65" s="138"/>
      <c r="H65" s="138"/>
      <c r="I65" s="138"/>
      <c r="J65" s="139">
        <f>J172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505</v>
      </c>
      <c r="E66" s="144"/>
      <c r="F66" s="144"/>
      <c r="G66" s="144"/>
      <c r="H66" s="144"/>
      <c r="I66" s="144"/>
      <c r="J66" s="145">
        <f>J173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506</v>
      </c>
      <c r="E67" s="144"/>
      <c r="F67" s="144"/>
      <c r="G67" s="144"/>
      <c r="H67" s="144"/>
      <c r="I67" s="144"/>
      <c r="J67" s="145">
        <f>J193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507</v>
      </c>
      <c r="E68" s="144"/>
      <c r="F68" s="144"/>
      <c r="G68" s="144"/>
      <c r="H68" s="144"/>
      <c r="I68" s="144"/>
      <c r="J68" s="145">
        <f>J215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508</v>
      </c>
      <c r="E69" s="144"/>
      <c r="F69" s="144"/>
      <c r="G69" s="144"/>
      <c r="H69" s="144"/>
      <c r="I69" s="144"/>
      <c r="J69" s="145">
        <f>J247</f>
        <v>0</v>
      </c>
      <c r="K69" s="142"/>
      <c r="L69" s="146"/>
    </row>
    <row r="70" spans="1:31" s="9" customFormat="1" ht="24.95" customHeight="1">
      <c r="B70" s="135"/>
      <c r="C70" s="136"/>
      <c r="D70" s="137" t="s">
        <v>509</v>
      </c>
      <c r="E70" s="138"/>
      <c r="F70" s="138"/>
      <c r="G70" s="138"/>
      <c r="H70" s="138"/>
      <c r="I70" s="138"/>
      <c r="J70" s="139">
        <f>J250</f>
        <v>0</v>
      </c>
      <c r="K70" s="136"/>
      <c r="L70" s="140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107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75" t="str">
        <f>E7</f>
        <v>Rekonstrukce komunikace+VO v ulici Mendělejevova v areálu Kampusu UJEP Ústí n.L. - II.etapa</v>
      </c>
      <c r="F80" s="376"/>
      <c r="G80" s="376"/>
      <c r="H80" s="37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93</v>
      </c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28" t="str">
        <f>E9</f>
        <v>03 - Veřejné osvětlení</v>
      </c>
      <c r="F82" s="377"/>
      <c r="G82" s="377"/>
      <c r="H82" s="37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F12</f>
        <v>Ústí n.L.</v>
      </c>
      <c r="G84" s="37"/>
      <c r="H84" s="37"/>
      <c r="I84" s="30" t="s">
        <v>23</v>
      </c>
      <c r="J84" s="60" t="str">
        <f>IF(J12="","",J12)</f>
        <v>21. 7. 2021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25</v>
      </c>
      <c r="D86" s="37"/>
      <c r="E86" s="37"/>
      <c r="F86" s="28" t="str">
        <f>E15</f>
        <v xml:space="preserve"> </v>
      </c>
      <c r="G86" s="37"/>
      <c r="H86" s="37"/>
      <c r="I86" s="30" t="s">
        <v>32</v>
      </c>
      <c r="J86" s="33" t="str">
        <f>E21</f>
        <v>Jiří Šimurda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30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47"/>
      <c r="B89" s="148"/>
      <c r="C89" s="149" t="s">
        <v>108</v>
      </c>
      <c r="D89" s="150" t="s">
        <v>57</v>
      </c>
      <c r="E89" s="150" t="s">
        <v>53</v>
      </c>
      <c r="F89" s="150" t="s">
        <v>54</v>
      </c>
      <c r="G89" s="150" t="s">
        <v>109</v>
      </c>
      <c r="H89" s="150" t="s">
        <v>110</v>
      </c>
      <c r="I89" s="150" t="s">
        <v>111</v>
      </c>
      <c r="J89" s="150" t="s">
        <v>98</v>
      </c>
      <c r="K89" s="151" t="s">
        <v>112</v>
      </c>
      <c r="L89" s="152"/>
      <c r="M89" s="69" t="s">
        <v>19</v>
      </c>
      <c r="N89" s="70" t="s">
        <v>42</v>
      </c>
      <c r="O89" s="70" t="s">
        <v>113</v>
      </c>
      <c r="P89" s="70" t="s">
        <v>114</v>
      </c>
      <c r="Q89" s="70" t="s">
        <v>115</v>
      </c>
      <c r="R89" s="70" t="s">
        <v>116</v>
      </c>
      <c r="S89" s="70" t="s">
        <v>117</v>
      </c>
      <c r="T89" s="71" t="s">
        <v>118</v>
      </c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</row>
    <row r="90" spans="1:65" s="2" customFormat="1" ht="22.9" customHeight="1">
      <c r="A90" s="35"/>
      <c r="B90" s="36"/>
      <c r="C90" s="76" t="s">
        <v>119</v>
      </c>
      <c r="D90" s="37"/>
      <c r="E90" s="37"/>
      <c r="F90" s="37"/>
      <c r="G90" s="37"/>
      <c r="H90" s="37"/>
      <c r="I90" s="37"/>
      <c r="J90" s="153">
        <f>BK90</f>
        <v>0</v>
      </c>
      <c r="K90" s="37"/>
      <c r="L90" s="40"/>
      <c r="M90" s="72"/>
      <c r="N90" s="154"/>
      <c r="O90" s="73"/>
      <c r="P90" s="155">
        <f>P91+P172+P250</f>
        <v>0</v>
      </c>
      <c r="Q90" s="73"/>
      <c r="R90" s="155">
        <f>R91+R172+R250</f>
        <v>0</v>
      </c>
      <c r="S90" s="73"/>
      <c r="T90" s="156">
        <f>T91+T172+T250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99</v>
      </c>
      <c r="BK90" s="157">
        <f>BK91+BK172+BK250</f>
        <v>0</v>
      </c>
    </row>
    <row r="91" spans="1:65" s="12" customFormat="1" ht="25.9" customHeight="1">
      <c r="B91" s="158"/>
      <c r="C91" s="159"/>
      <c r="D91" s="160" t="s">
        <v>71</v>
      </c>
      <c r="E91" s="161" t="s">
        <v>510</v>
      </c>
      <c r="F91" s="161" t="s">
        <v>511</v>
      </c>
      <c r="G91" s="159"/>
      <c r="H91" s="159"/>
      <c r="I91" s="162"/>
      <c r="J91" s="163">
        <f>BK91</f>
        <v>0</v>
      </c>
      <c r="K91" s="159"/>
      <c r="L91" s="164"/>
      <c r="M91" s="165"/>
      <c r="N91" s="166"/>
      <c r="O91" s="166"/>
      <c r="P91" s="167">
        <f>P92+P114+P137+P169</f>
        <v>0</v>
      </c>
      <c r="Q91" s="166"/>
      <c r="R91" s="167">
        <f>R92+R114+R137+R169</f>
        <v>0</v>
      </c>
      <c r="S91" s="166"/>
      <c r="T91" s="168">
        <f>T92+T114+T137+T169</f>
        <v>0</v>
      </c>
      <c r="AR91" s="169" t="s">
        <v>147</v>
      </c>
      <c r="AT91" s="170" t="s">
        <v>71</v>
      </c>
      <c r="AU91" s="170" t="s">
        <v>72</v>
      </c>
      <c r="AY91" s="169" t="s">
        <v>122</v>
      </c>
      <c r="BK91" s="171">
        <f>BK92+BK114+BK137+BK169</f>
        <v>0</v>
      </c>
    </row>
    <row r="92" spans="1:65" s="12" customFormat="1" ht="22.9" customHeight="1">
      <c r="B92" s="158"/>
      <c r="C92" s="159"/>
      <c r="D92" s="160" t="s">
        <v>71</v>
      </c>
      <c r="E92" s="172" t="s">
        <v>512</v>
      </c>
      <c r="F92" s="172" t="s">
        <v>513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SUM(P93:P113)</f>
        <v>0</v>
      </c>
      <c r="Q92" s="166"/>
      <c r="R92" s="167">
        <f>SUM(R93:R113)</f>
        <v>0</v>
      </c>
      <c r="S92" s="166"/>
      <c r="T92" s="168">
        <f>SUM(T93:T113)</f>
        <v>0</v>
      </c>
      <c r="AR92" s="169" t="s">
        <v>147</v>
      </c>
      <c r="AT92" s="170" t="s">
        <v>71</v>
      </c>
      <c r="AU92" s="170" t="s">
        <v>80</v>
      </c>
      <c r="AY92" s="169" t="s">
        <v>122</v>
      </c>
      <c r="BK92" s="171">
        <f>SUM(BK93:BK113)</f>
        <v>0</v>
      </c>
    </row>
    <row r="93" spans="1:65" s="2" customFormat="1" ht="16.5" customHeight="1">
      <c r="A93" s="35"/>
      <c r="B93" s="36"/>
      <c r="C93" s="216" t="s">
        <v>80</v>
      </c>
      <c r="D93" s="216" t="s">
        <v>189</v>
      </c>
      <c r="E93" s="217" t="s">
        <v>514</v>
      </c>
      <c r="F93" s="218" t="s">
        <v>515</v>
      </c>
      <c r="G93" s="219" t="s">
        <v>379</v>
      </c>
      <c r="H93" s="220">
        <v>4</v>
      </c>
      <c r="I93" s="221"/>
      <c r="J93" s="222">
        <f t="shared" ref="J93:J113" si="0">ROUND(I93*H93,2)</f>
        <v>0</v>
      </c>
      <c r="K93" s="218" t="s">
        <v>19</v>
      </c>
      <c r="L93" s="223"/>
      <c r="M93" s="224" t="s">
        <v>19</v>
      </c>
      <c r="N93" s="225" t="s">
        <v>43</v>
      </c>
      <c r="O93" s="65"/>
      <c r="P93" s="183">
        <f t="shared" ref="P93:P113" si="1">O93*H93</f>
        <v>0</v>
      </c>
      <c r="Q93" s="183">
        <v>0</v>
      </c>
      <c r="R93" s="183">
        <f t="shared" ref="R93:R113" si="2">Q93*H93</f>
        <v>0</v>
      </c>
      <c r="S93" s="183">
        <v>0</v>
      </c>
      <c r="T93" s="184">
        <f t="shared" ref="T93:T113" si="3"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516</v>
      </c>
      <c r="AT93" s="185" t="s">
        <v>189</v>
      </c>
      <c r="AU93" s="185" t="s">
        <v>82</v>
      </c>
      <c r="AY93" s="18" t="s">
        <v>122</v>
      </c>
      <c r="BE93" s="186">
        <f t="shared" ref="BE93:BE113" si="4">IF(N93="základní",J93,0)</f>
        <v>0</v>
      </c>
      <c r="BF93" s="186">
        <f t="shared" ref="BF93:BF113" si="5">IF(N93="snížená",J93,0)</f>
        <v>0</v>
      </c>
      <c r="BG93" s="186">
        <f t="shared" ref="BG93:BG113" si="6">IF(N93="zákl. přenesená",J93,0)</f>
        <v>0</v>
      </c>
      <c r="BH93" s="186">
        <f t="shared" ref="BH93:BH113" si="7">IF(N93="sníž. přenesená",J93,0)</f>
        <v>0</v>
      </c>
      <c r="BI93" s="186">
        <f t="shared" ref="BI93:BI113" si="8">IF(N93="nulová",J93,0)</f>
        <v>0</v>
      </c>
      <c r="BJ93" s="18" t="s">
        <v>80</v>
      </c>
      <c r="BK93" s="186">
        <f t="shared" ref="BK93:BK113" si="9">ROUND(I93*H93,2)</f>
        <v>0</v>
      </c>
      <c r="BL93" s="18" t="s">
        <v>517</v>
      </c>
      <c r="BM93" s="185" t="s">
        <v>518</v>
      </c>
    </row>
    <row r="94" spans="1:65" s="2" customFormat="1" ht="16.5" customHeight="1">
      <c r="A94" s="35"/>
      <c r="B94" s="36"/>
      <c r="C94" s="216" t="s">
        <v>82</v>
      </c>
      <c r="D94" s="216" t="s">
        <v>189</v>
      </c>
      <c r="E94" s="217" t="s">
        <v>519</v>
      </c>
      <c r="F94" s="218" t="s">
        <v>520</v>
      </c>
      <c r="G94" s="219" t="s">
        <v>379</v>
      </c>
      <c r="H94" s="220">
        <v>4</v>
      </c>
      <c r="I94" s="221"/>
      <c r="J94" s="222">
        <f t="shared" si="0"/>
        <v>0</v>
      </c>
      <c r="K94" s="218" t="s">
        <v>19</v>
      </c>
      <c r="L94" s="223"/>
      <c r="M94" s="224" t="s">
        <v>19</v>
      </c>
      <c r="N94" s="225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516</v>
      </c>
      <c r="AT94" s="185" t="s">
        <v>189</v>
      </c>
      <c r="AU94" s="185" t="s">
        <v>82</v>
      </c>
      <c r="AY94" s="18" t="s">
        <v>122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517</v>
      </c>
      <c r="BM94" s="185" t="s">
        <v>521</v>
      </c>
    </row>
    <row r="95" spans="1:65" s="2" customFormat="1" ht="16.5" customHeight="1">
      <c r="A95" s="35"/>
      <c r="B95" s="36"/>
      <c r="C95" s="216" t="s">
        <v>147</v>
      </c>
      <c r="D95" s="216" t="s">
        <v>189</v>
      </c>
      <c r="E95" s="217" t="s">
        <v>522</v>
      </c>
      <c r="F95" s="218" t="s">
        <v>523</v>
      </c>
      <c r="G95" s="219" t="s">
        <v>379</v>
      </c>
      <c r="H95" s="220">
        <v>3</v>
      </c>
      <c r="I95" s="221"/>
      <c r="J95" s="222">
        <f t="shared" si="0"/>
        <v>0</v>
      </c>
      <c r="K95" s="218" t="s">
        <v>19</v>
      </c>
      <c r="L95" s="223"/>
      <c r="M95" s="224" t="s">
        <v>19</v>
      </c>
      <c r="N95" s="225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516</v>
      </c>
      <c r="AT95" s="185" t="s">
        <v>189</v>
      </c>
      <c r="AU95" s="185" t="s">
        <v>82</v>
      </c>
      <c r="AY95" s="18" t="s">
        <v>122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517</v>
      </c>
      <c r="BM95" s="185" t="s">
        <v>524</v>
      </c>
    </row>
    <row r="96" spans="1:65" s="2" customFormat="1" ht="16.5" customHeight="1">
      <c r="A96" s="35"/>
      <c r="B96" s="36"/>
      <c r="C96" s="216" t="s">
        <v>129</v>
      </c>
      <c r="D96" s="216" t="s">
        <v>189</v>
      </c>
      <c r="E96" s="217" t="s">
        <v>525</v>
      </c>
      <c r="F96" s="218" t="s">
        <v>526</v>
      </c>
      <c r="G96" s="219" t="s">
        <v>379</v>
      </c>
      <c r="H96" s="220">
        <v>4</v>
      </c>
      <c r="I96" s="221"/>
      <c r="J96" s="222">
        <f t="shared" si="0"/>
        <v>0</v>
      </c>
      <c r="K96" s="218" t="s">
        <v>19</v>
      </c>
      <c r="L96" s="223"/>
      <c r="M96" s="224" t="s">
        <v>19</v>
      </c>
      <c r="N96" s="225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516</v>
      </c>
      <c r="AT96" s="185" t="s">
        <v>189</v>
      </c>
      <c r="AU96" s="185" t="s">
        <v>82</v>
      </c>
      <c r="AY96" s="18" t="s">
        <v>122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517</v>
      </c>
      <c r="BM96" s="185" t="s">
        <v>527</v>
      </c>
    </row>
    <row r="97" spans="1:65" s="2" customFormat="1" ht="16.5" customHeight="1">
      <c r="A97" s="35"/>
      <c r="B97" s="36"/>
      <c r="C97" s="216" t="s">
        <v>160</v>
      </c>
      <c r="D97" s="216" t="s">
        <v>189</v>
      </c>
      <c r="E97" s="217" t="s">
        <v>528</v>
      </c>
      <c r="F97" s="218" t="s">
        <v>529</v>
      </c>
      <c r="G97" s="219" t="s">
        <v>379</v>
      </c>
      <c r="H97" s="220">
        <v>4</v>
      </c>
      <c r="I97" s="221"/>
      <c r="J97" s="222">
        <f t="shared" si="0"/>
        <v>0</v>
      </c>
      <c r="K97" s="218" t="s">
        <v>19</v>
      </c>
      <c r="L97" s="223"/>
      <c r="M97" s="224" t="s">
        <v>19</v>
      </c>
      <c r="N97" s="225" t="s">
        <v>43</v>
      </c>
      <c r="O97" s="65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516</v>
      </c>
      <c r="AT97" s="185" t="s">
        <v>189</v>
      </c>
      <c r="AU97" s="185" t="s">
        <v>82</v>
      </c>
      <c r="AY97" s="18" t="s">
        <v>122</v>
      </c>
      <c r="BE97" s="186">
        <f t="shared" si="4"/>
        <v>0</v>
      </c>
      <c r="BF97" s="186">
        <f t="shared" si="5"/>
        <v>0</v>
      </c>
      <c r="BG97" s="186">
        <f t="shared" si="6"/>
        <v>0</v>
      </c>
      <c r="BH97" s="186">
        <f t="shared" si="7"/>
        <v>0</v>
      </c>
      <c r="BI97" s="186">
        <f t="shared" si="8"/>
        <v>0</v>
      </c>
      <c r="BJ97" s="18" t="s">
        <v>80</v>
      </c>
      <c r="BK97" s="186">
        <f t="shared" si="9"/>
        <v>0</v>
      </c>
      <c r="BL97" s="18" t="s">
        <v>517</v>
      </c>
      <c r="BM97" s="185" t="s">
        <v>530</v>
      </c>
    </row>
    <row r="98" spans="1:65" s="2" customFormat="1" ht="16.5" customHeight="1">
      <c r="A98" s="35"/>
      <c r="B98" s="36"/>
      <c r="C98" s="216" t="s">
        <v>169</v>
      </c>
      <c r="D98" s="216" t="s">
        <v>189</v>
      </c>
      <c r="E98" s="217" t="s">
        <v>531</v>
      </c>
      <c r="F98" s="218" t="s">
        <v>532</v>
      </c>
      <c r="G98" s="219" t="s">
        <v>379</v>
      </c>
      <c r="H98" s="220">
        <v>4</v>
      </c>
      <c r="I98" s="221"/>
      <c r="J98" s="222">
        <f t="shared" si="0"/>
        <v>0</v>
      </c>
      <c r="K98" s="218" t="s">
        <v>19</v>
      </c>
      <c r="L98" s="223"/>
      <c r="M98" s="224" t="s">
        <v>19</v>
      </c>
      <c r="N98" s="225" t="s">
        <v>43</v>
      </c>
      <c r="O98" s="65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516</v>
      </c>
      <c r="AT98" s="185" t="s">
        <v>189</v>
      </c>
      <c r="AU98" s="185" t="s">
        <v>82</v>
      </c>
      <c r="AY98" s="18" t="s">
        <v>122</v>
      </c>
      <c r="BE98" s="186">
        <f t="shared" si="4"/>
        <v>0</v>
      </c>
      <c r="BF98" s="186">
        <f t="shared" si="5"/>
        <v>0</v>
      </c>
      <c r="BG98" s="186">
        <f t="shared" si="6"/>
        <v>0</v>
      </c>
      <c r="BH98" s="186">
        <f t="shared" si="7"/>
        <v>0</v>
      </c>
      <c r="BI98" s="186">
        <f t="shared" si="8"/>
        <v>0</v>
      </c>
      <c r="BJ98" s="18" t="s">
        <v>80</v>
      </c>
      <c r="BK98" s="186">
        <f t="shared" si="9"/>
        <v>0</v>
      </c>
      <c r="BL98" s="18" t="s">
        <v>517</v>
      </c>
      <c r="BM98" s="185" t="s">
        <v>533</v>
      </c>
    </row>
    <row r="99" spans="1:65" s="2" customFormat="1" ht="16.5" customHeight="1">
      <c r="A99" s="35"/>
      <c r="B99" s="36"/>
      <c r="C99" s="216" t="s">
        <v>176</v>
      </c>
      <c r="D99" s="216" t="s">
        <v>189</v>
      </c>
      <c r="E99" s="217" t="s">
        <v>534</v>
      </c>
      <c r="F99" s="218" t="s">
        <v>535</v>
      </c>
      <c r="G99" s="219" t="s">
        <v>172</v>
      </c>
      <c r="H99" s="220">
        <v>26</v>
      </c>
      <c r="I99" s="221"/>
      <c r="J99" s="222">
        <f t="shared" si="0"/>
        <v>0</v>
      </c>
      <c r="K99" s="218" t="s">
        <v>19</v>
      </c>
      <c r="L99" s="223"/>
      <c r="M99" s="224" t="s">
        <v>19</v>
      </c>
      <c r="N99" s="225" t="s">
        <v>43</v>
      </c>
      <c r="O99" s="65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516</v>
      </c>
      <c r="AT99" s="185" t="s">
        <v>189</v>
      </c>
      <c r="AU99" s="185" t="s">
        <v>82</v>
      </c>
      <c r="AY99" s="18" t="s">
        <v>122</v>
      </c>
      <c r="BE99" s="186">
        <f t="shared" si="4"/>
        <v>0</v>
      </c>
      <c r="BF99" s="186">
        <f t="shared" si="5"/>
        <v>0</v>
      </c>
      <c r="BG99" s="186">
        <f t="shared" si="6"/>
        <v>0</v>
      </c>
      <c r="BH99" s="186">
        <f t="shared" si="7"/>
        <v>0</v>
      </c>
      <c r="BI99" s="186">
        <f t="shared" si="8"/>
        <v>0</v>
      </c>
      <c r="BJ99" s="18" t="s">
        <v>80</v>
      </c>
      <c r="BK99" s="186">
        <f t="shared" si="9"/>
        <v>0</v>
      </c>
      <c r="BL99" s="18" t="s">
        <v>517</v>
      </c>
      <c r="BM99" s="185" t="s">
        <v>536</v>
      </c>
    </row>
    <row r="100" spans="1:65" s="2" customFormat="1" ht="16.5" customHeight="1">
      <c r="A100" s="35"/>
      <c r="B100" s="36"/>
      <c r="C100" s="216" t="s">
        <v>182</v>
      </c>
      <c r="D100" s="216" t="s">
        <v>189</v>
      </c>
      <c r="E100" s="217" t="s">
        <v>537</v>
      </c>
      <c r="F100" s="218" t="s">
        <v>538</v>
      </c>
      <c r="G100" s="219" t="s">
        <v>172</v>
      </c>
      <c r="H100" s="220">
        <v>96</v>
      </c>
      <c r="I100" s="221"/>
      <c r="J100" s="222">
        <f t="shared" si="0"/>
        <v>0</v>
      </c>
      <c r="K100" s="218" t="s">
        <v>19</v>
      </c>
      <c r="L100" s="223"/>
      <c r="M100" s="224" t="s">
        <v>19</v>
      </c>
      <c r="N100" s="225" t="s">
        <v>43</v>
      </c>
      <c r="O100" s="65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516</v>
      </c>
      <c r="AT100" s="185" t="s">
        <v>189</v>
      </c>
      <c r="AU100" s="185" t="s">
        <v>82</v>
      </c>
      <c r="AY100" s="18" t="s">
        <v>122</v>
      </c>
      <c r="BE100" s="186">
        <f t="shared" si="4"/>
        <v>0</v>
      </c>
      <c r="BF100" s="186">
        <f t="shared" si="5"/>
        <v>0</v>
      </c>
      <c r="BG100" s="186">
        <f t="shared" si="6"/>
        <v>0</v>
      </c>
      <c r="BH100" s="186">
        <f t="shared" si="7"/>
        <v>0</v>
      </c>
      <c r="BI100" s="186">
        <f t="shared" si="8"/>
        <v>0</v>
      </c>
      <c r="BJ100" s="18" t="s">
        <v>80</v>
      </c>
      <c r="BK100" s="186">
        <f t="shared" si="9"/>
        <v>0</v>
      </c>
      <c r="BL100" s="18" t="s">
        <v>517</v>
      </c>
      <c r="BM100" s="185" t="s">
        <v>539</v>
      </c>
    </row>
    <row r="101" spans="1:65" s="2" customFormat="1" ht="16.5" customHeight="1">
      <c r="A101" s="35"/>
      <c r="B101" s="36"/>
      <c r="C101" s="216" t="s">
        <v>188</v>
      </c>
      <c r="D101" s="216" t="s">
        <v>189</v>
      </c>
      <c r="E101" s="217" t="s">
        <v>540</v>
      </c>
      <c r="F101" s="218" t="s">
        <v>541</v>
      </c>
      <c r="G101" s="219" t="s">
        <v>172</v>
      </c>
      <c r="H101" s="220">
        <v>94</v>
      </c>
      <c r="I101" s="221"/>
      <c r="J101" s="222">
        <f t="shared" si="0"/>
        <v>0</v>
      </c>
      <c r="K101" s="218" t="s">
        <v>19</v>
      </c>
      <c r="L101" s="223"/>
      <c r="M101" s="224" t="s">
        <v>19</v>
      </c>
      <c r="N101" s="225" t="s">
        <v>43</v>
      </c>
      <c r="O101" s="65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516</v>
      </c>
      <c r="AT101" s="185" t="s">
        <v>189</v>
      </c>
      <c r="AU101" s="185" t="s">
        <v>82</v>
      </c>
      <c r="AY101" s="18" t="s">
        <v>122</v>
      </c>
      <c r="BE101" s="186">
        <f t="shared" si="4"/>
        <v>0</v>
      </c>
      <c r="BF101" s="186">
        <f t="shared" si="5"/>
        <v>0</v>
      </c>
      <c r="BG101" s="186">
        <f t="shared" si="6"/>
        <v>0</v>
      </c>
      <c r="BH101" s="186">
        <f t="shared" si="7"/>
        <v>0</v>
      </c>
      <c r="BI101" s="186">
        <f t="shared" si="8"/>
        <v>0</v>
      </c>
      <c r="BJ101" s="18" t="s">
        <v>80</v>
      </c>
      <c r="BK101" s="186">
        <f t="shared" si="9"/>
        <v>0</v>
      </c>
      <c r="BL101" s="18" t="s">
        <v>517</v>
      </c>
      <c r="BM101" s="185" t="s">
        <v>542</v>
      </c>
    </row>
    <row r="102" spans="1:65" s="2" customFormat="1" ht="16.5" customHeight="1">
      <c r="A102" s="35"/>
      <c r="B102" s="36"/>
      <c r="C102" s="216" t="s">
        <v>195</v>
      </c>
      <c r="D102" s="216" t="s">
        <v>189</v>
      </c>
      <c r="E102" s="217" t="s">
        <v>543</v>
      </c>
      <c r="F102" s="218" t="s">
        <v>544</v>
      </c>
      <c r="G102" s="219" t="s">
        <v>172</v>
      </c>
      <c r="H102" s="220">
        <v>94</v>
      </c>
      <c r="I102" s="221"/>
      <c r="J102" s="222">
        <f t="shared" si="0"/>
        <v>0</v>
      </c>
      <c r="K102" s="218" t="s">
        <v>19</v>
      </c>
      <c r="L102" s="223"/>
      <c r="M102" s="224" t="s">
        <v>19</v>
      </c>
      <c r="N102" s="225" t="s">
        <v>43</v>
      </c>
      <c r="O102" s="65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516</v>
      </c>
      <c r="AT102" s="185" t="s">
        <v>189</v>
      </c>
      <c r="AU102" s="185" t="s">
        <v>82</v>
      </c>
      <c r="AY102" s="18" t="s">
        <v>122</v>
      </c>
      <c r="BE102" s="186">
        <f t="shared" si="4"/>
        <v>0</v>
      </c>
      <c r="BF102" s="186">
        <f t="shared" si="5"/>
        <v>0</v>
      </c>
      <c r="BG102" s="186">
        <f t="shared" si="6"/>
        <v>0</v>
      </c>
      <c r="BH102" s="186">
        <f t="shared" si="7"/>
        <v>0</v>
      </c>
      <c r="BI102" s="186">
        <f t="shared" si="8"/>
        <v>0</v>
      </c>
      <c r="BJ102" s="18" t="s">
        <v>80</v>
      </c>
      <c r="BK102" s="186">
        <f t="shared" si="9"/>
        <v>0</v>
      </c>
      <c r="BL102" s="18" t="s">
        <v>517</v>
      </c>
      <c r="BM102" s="185" t="s">
        <v>545</v>
      </c>
    </row>
    <row r="103" spans="1:65" s="2" customFormat="1" ht="16.5" customHeight="1">
      <c r="A103" s="35"/>
      <c r="B103" s="36"/>
      <c r="C103" s="216" t="s">
        <v>198</v>
      </c>
      <c r="D103" s="216" t="s">
        <v>189</v>
      </c>
      <c r="E103" s="217" t="s">
        <v>546</v>
      </c>
      <c r="F103" s="218" t="s">
        <v>547</v>
      </c>
      <c r="G103" s="219" t="s">
        <v>172</v>
      </c>
      <c r="H103" s="220">
        <v>40</v>
      </c>
      <c r="I103" s="221"/>
      <c r="J103" s="222">
        <f t="shared" si="0"/>
        <v>0</v>
      </c>
      <c r="K103" s="218" t="s">
        <v>19</v>
      </c>
      <c r="L103" s="223"/>
      <c r="M103" s="224" t="s">
        <v>19</v>
      </c>
      <c r="N103" s="225" t="s">
        <v>43</v>
      </c>
      <c r="O103" s="65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516</v>
      </c>
      <c r="AT103" s="185" t="s">
        <v>189</v>
      </c>
      <c r="AU103" s="185" t="s">
        <v>82</v>
      </c>
      <c r="AY103" s="18" t="s">
        <v>122</v>
      </c>
      <c r="BE103" s="186">
        <f t="shared" si="4"/>
        <v>0</v>
      </c>
      <c r="BF103" s="186">
        <f t="shared" si="5"/>
        <v>0</v>
      </c>
      <c r="BG103" s="186">
        <f t="shared" si="6"/>
        <v>0</v>
      </c>
      <c r="BH103" s="186">
        <f t="shared" si="7"/>
        <v>0</v>
      </c>
      <c r="BI103" s="186">
        <f t="shared" si="8"/>
        <v>0</v>
      </c>
      <c r="BJ103" s="18" t="s">
        <v>80</v>
      </c>
      <c r="BK103" s="186">
        <f t="shared" si="9"/>
        <v>0</v>
      </c>
      <c r="BL103" s="18" t="s">
        <v>517</v>
      </c>
      <c r="BM103" s="185" t="s">
        <v>548</v>
      </c>
    </row>
    <row r="104" spans="1:65" s="2" customFormat="1" ht="16.5" customHeight="1">
      <c r="A104" s="35"/>
      <c r="B104" s="36"/>
      <c r="C104" s="216" t="s">
        <v>204</v>
      </c>
      <c r="D104" s="216" t="s">
        <v>189</v>
      </c>
      <c r="E104" s="217" t="s">
        <v>549</v>
      </c>
      <c r="F104" s="218" t="s">
        <v>550</v>
      </c>
      <c r="G104" s="219" t="s">
        <v>379</v>
      </c>
      <c r="H104" s="220">
        <v>4</v>
      </c>
      <c r="I104" s="221"/>
      <c r="J104" s="222">
        <f t="shared" si="0"/>
        <v>0</v>
      </c>
      <c r="K104" s="218" t="s">
        <v>19</v>
      </c>
      <c r="L104" s="223"/>
      <c r="M104" s="224" t="s">
        <v>19</v>
      </c>
      <c r="N104" s="225" t="s">
        <v>43</v>
      </c>
      <c r="O104" s="65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516</v>
      </c>
      <c r="AT104" s="185" t="s">
        <v>189</v>
      </c>
      <c r="AU104" s="185" t="s">
        <v>82</v>
      </c>
      <c r="AY104" s="18" t="s">
        <v>122</v>
      </c>
      <c r="BE104" s="186">
        <f t="shared" si="4"/>
        <v>0</v>
      </c>
      <c r="BF104" s="186">
        <f t="shared" si="5"/>
        <v>0</v>
      </c>
      <c r="BG104" s="186">
        <f t="shared" si="6"/>
        <v>0</v>
      </c>
      <c r="BH104" s="186">
        <f t="shared" si="7"/>
        <v>0</v>
      </c>
      <c r="BI104" s="186">
        <f t="shared" si="8"/>
        <v>0</v>
      </c>
      <c r="BJ104" s="18" t="s">
        <v>80</v>
      </c>
      <c r="BK104" s="186">
        <f t="shared" si="9"/>
        <v>0</v>
      </c>
      <c r="BL104" s="18" t="s">
        <v>517</v>
      </c>
      <c r="BM104" s="185" t="s">
        <v>551</v>
      </c>
    </row>
    <row r="105" spans="1:65" s="2" customFormat="1" ht="16.5" customHeight="1">
      <c r="A105" s="35"/>
      <c r="B105" s="36"/>
      <c r="C105" s="216" t="s">
        <v>210</v>
      </c>
      <c r="D105" s="216" t="s">
        <v>189</v>
      </c>
      <c r="E105" s="217" t="s">
        <v>552</v>
      </c>
      <c r="F105" s="218" t="s">
        <v>553</v>
      </c>
      <c r="G105" s="219" t="s">
        <v>379</v>
      </c>
      <c r="H105" s="220">
        <v>8</v>
      </c>
      <c r="I105" s="221"/>
      <c r="J105" s="222">
        <f t="shared" si="0"/>
        <v>0</v>
      </c>
      <c r="K105" s="218" t="s">
        <v>19</v>
      </c>
      <c r="L105" s="223"/>
      <c r="M105" s="224" t="s">
        <v>19</v>
      </c>
      <c r="N105" s="225" t="s">
        <v>43</v>
      </c>
      <c r="O105" s="65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516</v>
      </c>
      <c r="AT105" s="185" t="s">
        <v>189</v>
      </c>
      <c r="AU105" s="185" t="s">
        <v>82</v>
      </c>
      <c r="AY105" s="18" t="s">
        <v>122</v>
      </c>
      <c r="BE105" s="186">
        <f t="shared" si="4"/>
        <v>0</v>
      </c>
      <c r="BF105" s="186">
        <f t="shared" si="5"/>
        <v>0</v>
      </c>
      <c r="BG105" s="186">
        <f t="shared" si="6"/>
        <v>0</v>
      </c>
      <c r="BH105" s="186">
        <f t="shared" si="7"/>
        <v>0</v>
      </c>
      <c r="BI105" s="186">
        <f t="shared" si="8"/>
        <v>0</v>
      </c>
      <c r="BJ105" s="18" t="s">
        <v>80</v>
      </c>
      <c r="BK105" s="186">
        <f t="shared" si="9"/>
        <v>0</v>
      </c>
      <c r="BL105" s="18" t="s">
        <v>517</v>
      </c>
      <c r="BM105" s="185" t="s">
        <v>554</v>
      </c>
    </row>
    <row r="106" spans="1:65" s="2" customFormat="1" ht="16.5" customHeight="1">
      <c r="A106" s="35"/>
      <c r="B106" s="36"/>
      <c r="C106" s="216" t="s">
        <v>216</v>
      </c>
      <c r="D106" s="216" t="s">
        <v>189</v>
      </c>
      <c r="E106" s="217" t="s">
        <v>555</v>
      </c>
      <c r="F106" s="218" t="s">
        <v>556</v>
      </c>
      <c r="G106" s="219" t="s">
        <v>379</v>
      </c>
      <c r="H106" s="220">
        <v>4</v>
      </c>
      <c r="I106" s="221"/>
      <c r="J106" s="222">
        <f t="shared" si="0"/>
        <v>0</v>
      </c>
      <c r="K106" s="218" t="s">
        <v>19</v>
      </c>
      <c r="L106" s="223"/>
      <c r="M106" s="224" t="s">
        <v>19</v>
      </c>
      <c r="N106" s="225" t="s">
        <v>43</v>
      </c>
      <c r="O106" s="65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516</v>
      </c>
      <c r="AT106" s="185" t="s">
        <v>189</v>
      </c>
      <c r="AU106" s="185" t="s">
        <v>82</v>
      </c>
      <c r="AY106" s="18" t="s">
        <v>122</v>
      </c>
      <c r="BE106" s="186">
        <f t="shared" si="4"/>
        <v>0</v>
      </c>
      <c r="BF106" s="186">
        <f t="shared" si="5"/>
        <v>0</v>
      </c>
      <c r="BG106" s="186">
        <f t="shared" si="6"/>
        <v>0</v>
      </c>
      <c r="BH106" s="186">
        <f t="shared" si="7"/>
        <v>0</v>
      </c>
      <c r="BI106" s="186">
        <f t="shared" si="8"/>
        <v>0</v>
      </c>
      <c r="BJ106" s="18" t="s">
        <v>80</v>
      </c>
      <c r="BK106" s="186">
        <f t="shared" si="9"/>
        <v>0</v>
      </c>
      <c r="BL106" s="18" t="s">
        <v>517</v>
      </c>
      <c r="BM106" s="185" t="s">
        <v>557</v>
      </c>
    </row>
    <row r="107" spans="1:65" s="2" customFormat="1" ht="16.5" customHeight="1">
      <c r="A107" s="35"/>
      <c r="B107" s="36"/>
      <c r="C107" s="216" t="s">
        <v>8</v>
      </c>
      <c r="D107" s="216" t="s">
        <v>189</v>
      </c>
      <c r="E107" s="217" t="s">
        <v>558</v>
      </c>
      <c r="F107" s="218" t="s">
        <v>559</v>
      </c>
      <c r="G107" s="219" t="s">
        <v>172</v>
      </c>
      <c r="H107" s="220">
        <v>94</v>
      </c>
      <c r="I107" s="221"/>
      <c r="J107" s="222">
        <f t="shared" si="0"/>
        <v>0</v>
      </c>
      <c r="K107" s="218" t="s">
        <v>19</v>
      </c>
      <c r="L107" s="223"/>
      <c r="M107" s="224" t="s">
        <v>19</v>
      </c>
      <c r="N107" s="225" t="s">
        <v>43</v>
      </c>
      <c r="O107" s="65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516</v>
      </c>
      <c r="AT107" s="185" t="s">
        <v>189</v>
      </c>
      <c r="AU107" s="185" t="s">
        <v>82</v>
      </c>
      <c r="AY107" s="18" t="s">
        <v>122</v>
      </c>
      <c r="BE107" s="186">
        <f t="shared" si="4"/>
        <v>0</v>
      </c>
      <c r="BF107" s="186">
        <f t="shared" si="5"/>
        <v>0</v>
      </c>
      <c r="BG107" s="186">
        <f t="shared" si="6"/>
        <v>0</v>
      </c>
      <c r="BH107" s="186">
        <f t="shared" si="7"/>
        <v>0</v>
      </c>
      <c r="BI107" s="186">
        <f t="shared" si="8"/>
        <v>0</v>
      </c>
      <c r="BJ107" s="18" t="s">
        <v>80</v>
      </c>
      <c r="BK107" s="186">
        <f t="shared" si="9"/>
        <v>0</v>
      </c>
      <c r="BL107" s="18" t="s">
        <v>517</v>
      </c>
      <c r="BM107" s="185" t="s">
        <v>560</v>
      </c>
    </row>
    <row r="108" spans="1:65" s="2" customFormat="1" ht="16.5" customHeight="1">
      <c r="A108" s="35"/>
      <c r="B108" s="36"/>
      <c r="C108" s="216" t="s">
        <v>227</v>
      </c>
      <c r="D108" s="216" t="s">
        <v>189</v>
      </c>
      <c r="E108" s="217" t="s">
        <v>561</v>
      </c>
      <c r="F108" s="218" t="s">
        <v>562</v>
      </c>
      <c r="G108" s="219" t="s">
        <v>379</v>
      </c>
      <c r="H108" s="220">
        <v>10</v>
      </c>
      <c r="I108" s="221"/>
      <c r="J108" s="222">
        <f t="shared" si="0"/>
        <v>0</v>
      </c>
      <c r="K108" s="218" t="s">
        <v>19</v>
      </c>
      <c r="L108" s="223"/>
      <c r="M108" s="224" t="s">
        <v>19</v>
      </c>
      <c r="N108" s="225" t="s">
        <v>43</v>
      </c>
      <c r="O108" s="65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516</v>
      </c>
      <c r="AT108" s="185" t="s">
        <v>189</v>
      </c>
      <c r="AU108" s="185" t="s">
        <v>82</v>
      </c>
      <c r="AY108" s="18" t="s">
        <v>122</v>
      </c>
      <c r="BE108" s="186">
        <f t="shared" si="4"/>
        <v>0</v>
      </c>
      <c r="BF108" s="186">
        <f t="shared" si="5"/>
        <v>0</v>
      </c>
      <c r="BG108" s="186">
        <f t="shared" si="6"/>
        <v>0</v>
      </c>
      <c r="BH108" s="186">
        <f t="shared" si="7"/>
        <v>0</v>
      </c>
      <c r="BI108" s="186">
        <f t="shared" si="8"/>
        <v>0</v>
      </c>
      <c r="BJ108" s="18" t="s">
        <v>80</v>
      </c>
      <c r="BK108" s="186">
        <f t="shared" si="9"/>
        <v>0</v>
      </c>
      <c r="BL108" s="18" t="s">
        <v>517</v>
      </c>
      <c r="BM108" s="185" t="s">
        <v>563</v>
      </c>
    </row>
    <row r="109" spans="1:65" s="2" customFormat="1" ht="16.5" customHeight="1">
      <c r="A109" s="35"/>
      <c r="B109" s="36"/>
      <c r="C109" s="216" t="s">
        <v>233</v>
      </c>
      <c r="D109" s="216" t="s">
        <v>189</v>
      </c>
      <c r="E109" s="217" t="s">
        <v>564</v>
      </c>
      <c r="F109" s="218" t="s">
        <v>565</v>
      </c>
      <c r="G109" s="219" t="s">
        <v>379</v>
      </c>
      <c r="H109" s="220">
        <v>1</v>
      </c>
      <c r="I109" s="221"/>
      <c r="J109" s="222">
        <f t="shared" si="0"/>
        <v>0</v>
      </c>
      <c r="K109" s="218" t="s">
        <v>19</v>
      </c>
      <c r="L109" s="223"/>
      <c r="M109" s="224" t="s">
        <v>19</v>
      </c>
      <c r="N109" s="225" t="s">
        <v>43</v>
      </c>
      <c r="O109" s="65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516</v>
      </c>
      <c r="AT109" s="185" t="s">
        <v>189</v>
      </c>
      <c r="AU109" s="185" t="s">
        <v>82</v>
      </c>
      <c r="AY109" s="18" t="s">
        <v>122</v>
      </c>
      <c r="BE109" s="186">
        <f t="shared" si="4"/>
        <v>0</v>
      </c>
      <c r="BF109" s="186">
        <f t="shared" si="5"/>
        <v>0</v>
      </c>
      <c r="BG109" s="186">
        <f t="shared" si="6"/>
        <v>0</v>
      </c>
      <c r="BH109" s="186">
        <f t="shared" si="7"/>
        <v>0</v>
      </c>
      <c r="BI109" s="186">
        <f t="shared" si="8"/>
        <v>0</v>
      </c>
      <c r="BJ109" s="18" t="s">
        <v>80</v>
      </c>
      <c r="BK109" s="186">
        <f t="shared" si="9"/>
        <v>0</v>
      </c>
      <c r="BL109" s="18" t="s">
        <v>517</v>
      </c>
      <c r="BM109" s="185" t="s">
        <v>566</v>
      </c>
    </row>
    <row r="110" spans="1:65" s="2" customFormat="1" ht="16.5" customHeight="1">
      <c r="A110" s="35"/>
      <c r="B110" s="36"/>
      <c r="C110" s="216" t="s">
        <v>238</v>
      </c>
      <c r="D110" s="216" t="s">
        <v>189</v>
      </c>
      <c r="E110" s="217" t="s">
        <v>567</v>
      </c>
      <c r="F110" s="218" t="s">
        <v>568</v>
      </c>
      <c r="G110" s="219" t="s">
        <v>379</v>
      </c>
      <c r="H110" s="220">
        <v>4</v>
      </c>
      <c r="I110" s="221"/>
      <c r="J110" s="222">
        <f t="shared" si="0"/>
        <v>0</v>
      </c>
      <c r="K110" s="218" t="s">
        <v>19</v>
      </c>
      <c r="L110" s="223"/>
      <c r="M110" s="224" t="s">
        <v>19</v>
      </c>
      <c r="N110" s="225" t="s">
        <v>43</v>
      </c>
      <c r="O110" s="65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516</v>
      </c>
      <c r="AT110" s="185" t="s">
        <v>189</v>
      </c>
      <c r="AU110" s="185" t="s">
        <v>82</v>
      </c>
      <c r="AY110" s="18" t="s">
        <v>122</v>
      </c>
      <c r="BE110" s="186">
        <f t="shared" si="4"/>
        <v>0</v>
      </c>
      <c r="BF110" s="186">
        <f t="shared" si="5"/>
        <v>0</v>
      </c>
      <c r="BG110" s="186">
        <f t="shared" si="6"/>
        <v>0</v>
      </c>
      <c r="BH110" s="186">
        <f t="shared" si="7"/>
        <v>0</v>
      </c>
      <c r="BI110" s="186">
        <f t="shared" si="8"/>
        <v>0</v>
      </c>
      <c r="BJ110" s="18" t="s">
        <v>80</v>
      </c>
      <c r="BK110" s="186">
        <f t="shared" si="9"/>
        <v>0</v>
      </c>
      <c r="BL110" s="18" t="s">
        <v>517</v>
      </c>
      <c r="BM110" s="185" t="s">
        <v>569</v>
      </c>
    </row>
    <row r="111" spans="1:65" s="2" customFormat="1" ht="16.5" customHeight="1">
      <c r="A111" s="35"/>
      <c r="B111" s="36"/>
      <c r="C111" s="216" t="s">
        <v>245</v>
      </c>
      <c r="D111" s="216" t="s">
        <v>189</v>
      </c>
      <c r="E111" s="217" t="s">
        <v>570</v>
      </c>
      <c r="F111" s="218" t="s">
        <v>571</v>
      </c>
      <c r="G111" s="219" t="s">
        <v>379</v>
      </c>
      <c r="H111" s="220">
        <v>1</v>
      </c>
      <c r="I111" s="221"/>
      <c r="J111" s="222">
        <f t="shared" si="0"/>
        <v>0</v>
      </c>
      <c r="K111" s="218" t="s">
        <v>19</v>
      </c>
      <c r="L111" s="223"/>
      <c r="M111" s="224" t="s">
        <v>19</v>
      </c>
      <c r="N111" s="225" t="s">
        <v>43</v>
      </c>
      <c r="O111" s="65"/>
      <c r="P111" s="183">
        <f t="shared" si="1"/>
        <v>0</v>
      </c>
      <c r="Q111" s="183">
        <v>0</v>
      </c>
      <c r="R111" s="183">
        <f t="shared" si="2"/>
        <v>0</v>
      </c>
      <c r="S111" s="183">
        <v>0</v>
      </c>
      <c r="T111" s="184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516</v>
      </c>
      <c r="AT111" s="185" t="s">
        <v>189</v>
      </c>
      <c r="AU111" s="185" t="s">
        <v>82</v>
      </c>
      <c r="AY111" s="18" t="s">
        <v>122</v>
      </c>
      <c r="BE111" s="186">
        <f t="shared" si="4"/>
        <v>0</v>
      </c>
      <c r="BF111" s="186">
        <f t="shared" si="5"/>
        <v>0</v>
      </c>
      <c r="BG111" s="186">
        <f t="shared" si="6"/>
        <v>0</v>
      </c>
      <c r="BH111" s="186">
        <f t="shared" si="7"/>
        <v>0</v>
      </c>
      <c r="BI111" s="186">
        <f t="shared" si="8"/>
        <v>0</v>
      </c>
      <c r="BJ111" s="18" t="s">
        <v>80</v>
      </c>
      <c r="BK111" s="186">
        <f t="shared" si="9"/>
        <v>0</v>
      </c>
      <c r="BL111" s="18" t="s">
        <v>517</v>
      </c>
      <c r="BM111" s="185" t="s">
        <v>572</v>
      </c>
    </row>
    <row r="112" spans="1:65" s="2" customFormat="1" ht="16.5" customHeight="1">
      <c r="A112" s="35"/>
      <c r="B112" s="36"/>
      <c r="C112" s="216" t="s">
        <v>250</v>
      </c>
      <c r="D112" s="216" t="s">
        <v>189</v>
      </c>
      <c r="E112" s="217" t="s">
        <v>573</v>
      </c>
      <c r="F112" s="218" t="s">
        <v>574</v>
      </c>
      <c r="G112" s="219" t="s">
        <v>379</v>
      </c>
      <c r="H112" s="220">
        <v>4</v>
      </c>
      <c r="I112" s="221"/>
      <c r="J112" s="222">
        <f t="shared" si="0"/>
        <v>0</v>
      </c>
      <c r="K112" s="218" t="s">
        <v>19</v>
      </c>
      <c r="L112" s="223"/>
      <c r="M112" s="224" t="s">
        <v>19</v>
      </c>
      <c r="N112" s="225" t="s">
        <v>43</v>
      </c>
      <c r="O112" s="65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516</v>
      </c>
      <c r="AT112" s="185" t="s">
        <v>189</v>
      </c>
      <c r="AU112" s="185" t="s">
        <v>82</v>
      </c>
      <c r="AY112" s="18" t="s">
        <v>122</v>
      </c>
      <c r="BE112" s="186">
        <f t="shared" si="4"/>
        <v>0</v>
      </c>
      <c r="BF112" s="186">
        <f t="shared" si="5"/>
        <v>0</v>
      </c>
      <c r="BG112" s="186">
        <f t="shared" si="6"/>
        <v>0</v>
      </c>
      <c r="BH112" s="186">
        <f t="shared" si="7"/>
        <v>0</v>
      </c>
      <c r="BI112" s="186">
        <f t="shared" si="8"/>
        <v>0</v>
      </c>
      <c r="BJ112" s="18" t="s">
        <v>80</v>
      </c>
      <c r="BK112" s="186">
        <f t="shared" si="9"/>
        <v>0</v>
      </c>
      <c r="BL112" s="18" t="s">
        <v>517</v>
      </c>
      <c r="BM112" s="185" t="s">
        <v>575</v>
      </c>
    </row>
    <row r="113" spans="1:65" s="2" customFormat="1" ht="16.5" customHeight="1">
      <c r="A113" s="35"/>
      <c r="B113" s="36"/>
      <c r="C113" s="216" t="s">
        <v>7</v>
      </c>
      <c r="D113" s="216" t="s">
        <v>189</v>
      </c>
      <c r="E113" s="217" t="s">
        <v>576</v>
      </c>
      <c r="F113" s="218" t="s">
        <v>577</v>
      </c>
      <c r="G113" s="219" t="s">
        <v>578</v>
      </c>
      <c r="H113" s="220">
        <v>1</v>
      </c>
      <c r="I113" s="221"/>
      <c r="J113" s="222">
        <f t="shared" si="0"/>
        <v>0</v>
      </c>
      <c r="K113" s="218" t="s">
        <v>19</v>
      </c>
      <c r="L113" s="223"/>
      <c r="M113" s="224" t="s">
        <v>19</v>
      </c>
      <c r="N113" s="225" t="s">
        <v>43</v>
      </c>
      <c r="O113" s="65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516</v>
      </c>
      <c r="AT113" s="185" t="s">
        <v>189</v>
      </c>
      <c r="AU113" s="185" t="s">
        <v>82</v>
      </c>
      <c r="AY113" s="18" t="s">
        <v>122</v>
      </c>
      <c r="BE113" s="186">
        <f t="shared" si="4"/>
        <v>0</v>
      </c>
      <c r="BF113" s="186">
        <f t="shared" si="5"/>
        <v>0</v>
      </c>
      <c r="BG113" s="186">
        <f t="shared" si="6"/>
        <v>0</v>
      </c>
      <c r="BH113" s="186">
        <f t="shared" si="7"/>
        <v>0</v>
      </c>
      <c r="BI113" s="186">
        <f t="shared" si="8"/>
        <v>0</v>
      </c>
      <c r="BJ113" s="18" t="s">
        <v>80</v>
      </c>
      <c r="BK113" s="186">
        <f t="shared" si="9"/>
        <v>0</v>
      </c>
      <c r="BL113" s="18" t="s">
        <v>517</v>
      </c>
      <c r="BM113" s="185" t="s">
        <v>579</v>
      </c>
    </row>
    <row r="114" spans="1:65" s="12" customFormat="1" ht="22.9" customHeight="1">
      <c r="B114" s="158"/>
      <c r="C114" s="159"/>
      <c r="D114" s="160" t="s">
        <v>71</v>
      </c>
      <c r="E114" s="172" t="s">
        <v>580</v>
      </c>
      <c r="F114" s="172" t="s">
        <v>581</v>
      </c>
      <c r="G114" s="159"/>
      <c r="H114" s="159"/>
      <c r="I114" s="162"/>
      <c r="J114" s="173">
        <f>BK114</f>
        <v>0</v>
      </c>
      <c r="K114" s="159"/>
      <c r="L114" s="164"/>
      <c r="M114" s="165"/>
      <c r="N114" s="166"/>
      <c r="O114" s="166"/>
      <c r="P114" s="167">
        <f>SUM(P115:P136)</f>
        <v>0</v>
      </c>
      <c r="Q114" s="166"/>
      <c r="R114" s="167">
        <f>SUM(R115:R136)</f>
        <v>0</v>
      </c>
      <c r="S114" s="166"/>
      <c r="T114" s="168">
        <f>SUM(T115:T136)</f>
        <v>0</v>
      </c>
      <c r="AR114" s="169" t="s">
        <v>147</v>
      </c>
      <c r="AT114" s="170" t="s">
        <v>71</v>
      </c>
      <c r="AU114" s="170" t="s">
        <v>80</v>
      </c>
      <c r="AY114" s="169" t="s">
        <v>122</v>
      </c>
      <c r="BK114" s="171">
        <f>SUM(BK115:BK136)</f>
        <v>0</v>
      </c>
    </row>
    <row r="115" spans="1:65" s="2" customFormat="1" ht="16.5" customHeight="1">
      <c r="A115" s="35"/>
      <c r="B115" s="36"/>
      <c r="C115" s="174" t="s">
        <v>261</v>
      </c>
      <c r="D115" s="174" t="s">
        <v>124</v>
      </c>
      <c r="E115" s="175" t="s">
        <v>582</v>
      </c>
      <c r="F115" s="176" t="s">
        <v>515</v>
      </c>
      <c r="G115" s="177" t="s">
        <v>379</v>
      </c>
      <c r="H115" s="178">
        <v>4</v>
      </c>
      <c r="I115" s="179"/>
      <c r="J115" s="180">
        <f t="shared" ref="J115:J136" si="10">ROUND(I115*H115,2)</f>
        <v>0</v>
      </c>
      <c r="K115" s="176" t="s">
        <v>19</v>
      </c>
      <c r="L115" s="40"/>
      <c r="M115" s="181" t="s">
        <v>19</v>
      </c>
      <c r="N115" s="182" t="s">
        <v>43</v>
      </c>
      <c r="O115" s="65"/>
      <c r="P115" s="183">
        <f t="shared" ref="P115:P136" si="11">O115*H115</f>
        <v>0</v>
      </c>
      <c r="Q115" s="183">
        <v>0</v>
      </c>
      <c r="R115" s="183">
        <f t="shared" ref="R115:R136" si="12">Q115*H115</f>
        <v>0</v>
      </c>
      <c r="S115" s="183">
        <v>0</v>
      </c>
      <c r="T115" s="184">
        <f t="shared" ref="T115:T136" si="13"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517</v>
      </c>
      <c r="AT115" s="185" t="s">
        <v>124</v>
      </c>
      <c r="AU115" s="185" t="s">
        <v>82</v>
      </c>
      <c r="AY115" s="18" t="s">
        <v>122</v>
      </c>
      <c r="BE115" s="186">
        <f t="shared" ref="BE115:BE136" si="14">IF(N115="základní",J115,0)</f>
        <v>0</v>
      </c>
      <c r="BF115" s="186">
        <f t="shared" ref="BF115:BF136" si="15">IF(N115="snížená",J115,0)</f>
        <v>0</v>
      </c>
      <c r="BG115" s="186">
        <f t="shared" ref="BG115:BG136" si="16">IF(N115="zákl. přenesená",J115,0)</f>
        <v>0</v>
      </c>
      <c r="BH115" s="186">
        <f t="shared" ref="BH115:BH136" si="17">IF(N115="sníž. přenesená",J115,0)</f>
        <v>0</v>
      </c>
      <c r="BI115" s="186">
        <f t="shared" ref="BI115:BI136" si="18">IF(N115="nulová",J115,0)</f>
        <v>0</v>
      </c>
      <c r="BJ115" s="18" t="s">
        <v>80</v>
      </c>
      <c r="BK115" s="186">
        <f t="shared" ref="BK115:BK136" si="19">ROUND(I115*H115,2)</f>
        <v>0</v>
      </c>
      <c r="BL115" s="18" t="s">
        <v>517</v>
      </c>
      <c r="BM115" s="185" t="s">
        <v>583</v>
      </c>
    </row>
    <row r="116" spans="1:65" s="2" customFormat="1" ht="16.5" customHeight="1">
      <c r="A116" s="35"/>
      <c r="B116" s="36"/>
      <c r="C116" s="174" t="s">
        <v>268</v>
      </c>
      <c r="D116" s="174" t="s">
        <v>124</v>
      </c>
      <c r="E116" s="175" t="s">
        <v>584</v>
      </c>
      <c r="F116" s="176" t="s">
        <v>520</v>
      </c>
      <c r="G116" s="177" t="s">
        <v>379</v>
      </c>
      <c r="H116" s="178">
        <v>4</v>
      </c>
      <c r="I116" s="179"/>
      <c r="J116" s="180">
        <f t="shared" si="10"/>
        <v>0</v>
      </c>
      <c r="K116" s="176" t="s">
        <v>19</v>
      </c>
      <c r="L116" s="40"/>
      <c r="M116" s="181" t="s">
        <v>19</v>
      </c>
      <c r="N116" s="182" t="s">
        <v>43</v>
      </c>
      <c r="O116" s="65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517</v>
      </c>
      <c r="AT116" s="185" t="s">
        <v>124</v>
      </c>
      <c r="AU116" s="185" t="s">
        <v>82</v>
      </c>
      <c r="AY116" s="18" t="s">
        <v>122</v>
      </c>
      <c r="BE116" s="186">
        <f t="shared" si="14"/>
        <v>0</v>
      </c>
      <c r="BF116" s="186">
        <f t="shared" si="15"/>
        <v>0</v>
      </c>
      <c r="BG116" s="186">
        <f t="shared" si="16"/>
        <v>0</v>
      </c>
      <c r="BH116" s="186">
        <f t="shared" si="17"/>
        <v>0</v>
      </c>
      <c r="BI116" s="186">
        <f t="shared" si="18"/>
        <v>0</v>
      </c>
      <c r="BJ116" s="18" t="s">
        <v>80</v>
      </c>
      <c r="BK116" s="186">
        <f t="shared" si="19"/>
        <v>0</v>
      </c>
      <c r="BL116" s="18" t="s">
        <v>517</v>
      </c>
      <c r="BM116" s="185" t="s">
        <v>585</v>
      </c>
    </row>
    <row r="117" spans="1:65" s="2" customFormat="1" ht="16.5" customHeight="1">
      <c r="A117" s="35"/>
      <c r="B117" s="36"/>
      <c r="C117" s="174" t="s">
        <v>273</v>
      </c>
      <c r="D117" s="174" t="s">
        <v>124</v>
      </c>
      <c r="E117" s="175" t="s">
        <v>586</v>
      </c>
      <c r="F117" s="176" t="s">
        <v>523</v>
      </c>
      <c r="G117" s="177" t="s">
        <v>379</v>
      </c>
      <c r="H117" s="178">
        <v>3</v>
      </c>
      <c r="I117" s="179"/>
      <c r="J117" s="180">
        <f t="shared" si="10"/>
        <v>0</v>
      </c>
      <c r="K117" s="176" t="s">
        <v>19</v>
      </c>
      <c r="L117" s="40"/>
      <c r="M117" s="181" t="s">
        <v>19</v>
      </c>
      <c r="N117" s="182" t="s">
        <v>43</v>
      </c>
      <c r="O117" s="65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517</v>
      </c>
      <c r="AT117" s="185" t="s">
        <v>124</v>
      </c>
      <c r="AU117" s="185" t="s">
        <v>82</v>
      </c>
      <c r="AY117" s="18" t="s">
        <v>122</v>
      </c>
      <c r="BE117" s="186">
        <f t="shared" si="14"/>
        <v>0</v>
      </c>
      <c r="BF117" s="186">
        <f t="shared" si="15"/>
        <v>0</v>
      </c>
      <c r="BG117" s="186">
        <f t="shared" si="16"/>
        <v>0</v>
      </c>
      <c r="BH117" s="186">
        <f t="shared" si="17"/>
        <v>0</v>
      </c>
      <c r="BI117" s="186">
        <f t="shared" si="18"/>
        <v>0</v>
      </c>
      <c r="BJ117" s="18" t="s">
        <v>80</v>
      </c>
      <c r="BK117" s="186">
        <f t="shared" si="19"/>
        <v>0</v>
      </c>
      <c r="BL117" s="18" t="s">
        <v>517</v>
      </c>
      <c r="BM117" s="185" t="s">
        <v>587</v>
      </c>
    </row>
    <row r="118" spans="1:65" s="2" customFormat="1" ht="16.5" customHeight="1">
      <c r="A118" s="35"/>
      <c r="B118" s="36"/>
      <c r="C118" s="174" t="s">
        <v>279</v>
      </c>
      <c r="D118" s="174" t="s">
        <v>124</v>
      </c>
      <c r="E118" s="175" t="s">
        <v>588</v>
      </c>
      <c r="F118" s="176" t="s">
        <v>526</v>
      </c>
      <c r="G118" s="177" t="s">
        <v>379</v>
      </c>
      <c r="H118" s="178">
        <v>4</v>
      </c>
      <c r="I118" s="179"/>
      <c r="J118" s="180">
        <f t="shared" si="10"/>
        <v>0</v>
      </c>
      <c r="K118" s="176" t="s">
        <v>19</v>
      </c>
      <c r="L118" s="40"/>
      <c r="M118" s="181" t="s">
        <v>19</v>
      </c>
      <c r="N118" s="182" t="s">
        <v>43</v>
      </c>
      <c r="O118" s="65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517</v>
      </c>
      <c r="AT118" s="185" t="s">
        <v>124</v>
      </c>
      <c r="AU118" s="185" t="s">
        <v>82</v>
      </c>
      <c r="AY118" s="18" t="s">
        <v>122</v>
      </c>
      <c r="BE118" s="186">
        <f t="shared" si="14"/>
        <v>0</v>
      </c>
      <c r="BF118" s="186">
        <f t="shared" si="15"/>
        <v>0</v>
      </c>
      <c r="BG118" s="186">
        <f t="shared" si="16"/>
        <v>0</v>
      </c>
      <c r="BH118" s="186">
        <f t="shared" si="17"/>
        <v>0</v>
      </c>
      <c r="BI118" s="186">
        <f t="shared" si="18"/>
        <v>0</v>
      </c>
      <c r="BJ118" s="18" t="s">
        <v>80</v>
      </c>
      <c r="BK118" s="186">
        <f t="shared" si="19"/>
        <v>0</v>
      </c>
      <c r="BL118" s="18" t="s">
        <v>517</v>
      </c>
      <c r="BM118" s="185" t="s">
        <v>589</v>
      </c>
    </row>
    <row r="119" spans="1:65" s="2" customFormat="1" ht="16.5" customHeight="1">
      <c r="A119" s="35"/>
      <c r="B119" s="36"/>
      <c r="C119" s="174" t="s">
        <v>283</v>
      </c>
      <c r="D119" s="174" t="s">
        <v>124</v>
      </c>
      <c r="E119" s="175" t="s">
        <v>590</v>
      </c>
      <c r="F119" s="176" t="s">
        <v>529</v>
      </c>
      <c r="G119" s="177" t="s">
        <v>379</v>
      </c>
      <c r="H119" s="178">
        <v>4</v>
      </c>
      <c r="I119" s="179"/>
      <c r="J119" s="180">
        <f t="shared" si="10"/>
        <v>0</v>
      </c>
      <c r="K119" s="176" t="s">
        <v>19</v>
      </c>
      <c r="L119" s="40"/>
      <c r="M119" s="181" t="s">
        <v>19</v>
      </c>
      <c r="N119" s="182" t="s">
        <v>43</v>
      </c>
      <c r="O119" s="65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517</v>
      </c>
      <c r="AT119" s="185" t="s">
        <v>124</v>
      </c>
      <c r="AU119" s="185" t="s">
        <v>82</v>
      </c>
      <c r="AY119" s="18" t="s">
        <v>122</v>
      </c>
      <c r="BE119" s="186">
        <f t="shared" si="14"/>
        <v>0</v>
      </c>
      <c r="BF119" s="186">
        <f t="shared" si="15"/>
        <v>0</v>
      </c>
      <c r="BG119" s="186">
        <f t="shared" si="16"/>
        <v>0</v>
      </c>
      <c r="BH119" s="186">
        <f t="shared" si="17"/>
        <v>0</v>
      </c>
      <c r="BI119" s="186">
        <f t="shared" si="18"/>
        <v>0</v>
      </c>
      <c r="BJ119" s="18" t="s">
        <v>80</v>
      </c>
      <c r="BK119" s="186">
        <f t="shared" si="19"/>
        <v>0</v>
      </c>
      <c r="BL119" s="18" t="s">
        <v>517</v>
      </c>
      <c r="BM119" s="185" t="s">
        <v>591</v>
      </c>
    </row>
    <row r="120" spans="1:65" s="2" customFormat="1" ht="16.5" customHeight="1">
      <c r="A120" s="35"/>
      <c r="B120" s="36"/>
      <c r="C120" s="174" t="s">
        <v>290</v>
      </c>
      <c r="D120" s="174" t="s">
        <v>124</v>
      </c>
      <c r="E120" s="175" t="s">
        <v>592</v>
      </c>
      <c r="F120" s="176" t="s">
        <v>532</v>
      </c>
      <c r="G120" s="177" t="s">
        <v>379</v>
      </c>
      <c r="H120" s="178">
        <v>4</v>
      </c>
      <c r="I120" s="179"/>
      <c r="J120" s="180">
        <f t="shared" si="10"/>
        <v>0</v>
      </c>
      <c r="K120" s="176" t="s">
        <v>19</v>
      </c>
      <c r="L120" s="40"/>
      <c r="M120" s="181" t="s">
        <v>19</v>
      </c>
      <c r="N120" s="182" t="s">
        <v>43</v>
      </c>
      <c r="O120" s="65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517</v>
      </c>
      <c r="AT120" s="185" t="s">
        <v>124</v>
      </c>
      <c r="AU120" s="185" t="s">
        <v>82</v>
      </c>
      <c r="AY120" s="18" t="s">
        <v>122</v>
      </c>
      <c r="BE120" s="186">
        <f t="shared" si="14"/>
        <v>0</v>
      </c>
      <c r="BF120" s="186">
        <f t="shared" si="15"/>
        <v>0</v>
      </c>
      <c r="BG120" s="186">
        <f t="shared" si="16"/>
        <v>0</v>
      </c>
      <c r="BH120" s="186">
        <f t="shared" si="17"/>
        <v>0</v>
      </c>
      <c r="BI120" s="186">
        <f t="shared" si="18"/>
        <v>0</v>
      </c>
      <c r="BJ120" s="18" t="s">
        <v>80</v>
      </c>
      <c r="BK120" s="186">
        <f t="shared" si="19"/>
        <v>0</v>
      </c>
      <c r="BL120" s="18" t="s">
        <v>517</v>
      </c>
      <c r="BM120" s="185" t="s">
        <v>593</v>
      </c>
    </row>
    <row r="121" spans="1:65" s="2" customFormat="1" ht="16.5" customHeight="1">
      <c r="A121" s="35"/>
      <c r="B121" s="36"/>
      <c r="C121" s="174" t="s">
        <v>298</v>
      </c>
      <c r="D121" s="174" t="s">
        <v>124</v>
      </c>
      <c r="E121" s="175" t="s">
        <v>594</v>
      </c>
      <c r="F121" s="176" t="s">
        <v>535</v>
      </c>
      <c r="G121" s="177" t="s">
        <v>172</v>
      </c>
      <c r="H121" s="178">
        <v>26</v>
      </c>
      <c r="I121" s="179"/>
      <c r="J121" s="180">
        <f t="shared" si="10"/>
        <v>0</v>
      </c>
      <c r="K121" s="176" t="s">
        <v>19</v>
      </c>
      <c r="L121" s="40"/>
      <c r="M121" s="181" t="s">
        <v>19</v>
      </c>
      <c r="N121" s="182" t="s">
        <v>43</v>
      </c>
      <c r="O121" s="65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517</v>
      </c>
      <c r="AT121" s="185" t="s">
        <v>124</v>
      </c>
      <c r="AU121" s="185" t="s">
        <v>82</v>
      </c>
      <c r="AY121" s="18" t="s">
        <v>122</v>
      </c>
      <c r="BE121" s="186">
        <f t="shared" si="14"/>
        <v>0</v>
      </c>
      <c r="BF121" s="186">
        <f t="shared" si="15"/>
        <v>0</v>
      </c>
      <c r="BG121" s="186">
        <f t="shared" si="16"/>
        <v>0</v>
      </c>
      <c r="BH121" s="186">
        <f t="shared" si="17"/>
        <v>0</v>
      </c>
      <c r="BI121" s="186">
        <f t="shared" si="18"/>
        <v>0</v>
      </c>
      <c r="BJ121" s="18" t="s">
        <v>80</v>
      </c>
      <c r="BK121" s="186">
        <f t="shared" si="19"/>
        <v>0</v>
      </c>
      <c r="BL121" s="18" t="s">
        <v>517</v>
      </c>
      <c r="BM121" s="185" t="s">
        <v>595</v>
      </c>
    </row>
    <row r="122" spans="1:65" s="2" customFormat="1" ht="16.5" customHeight="1">
      <c r="A122" s="35"/>
      <c r="B122" s="36"/>
      <c r="C122" s="174" t="s">
        <v>305</v>
      </c>
      <c r="D122" s="174" t="s">
        <v>124</v>
      </c>
      <c r="E122" s="175" t="s">
        <v>596</v>
      </c>
      <c r="F122" s="176" t="s">
        <v>538</v>
      </c>
      <c r="G122" s="177" t="s">
        <v>172</v>
      </c>
      <c r="H122" s="178">
        <v>96</v>
      </c>
      <c r="I122" s="179"/>
      <c r="J122" s="180">
        <f t="shared" si="10"/>
        <v>0</v>
      </c>
      <c r="K122" s="176" t="s">
        <v>19</v>
      </c>
      <c r="L122" s="40"/>
      <c r="M122" s="181" t="s">
        <v>19</v>
      </c>
      <c r="N122" s="182" t="s">
        <v>43</v>
      </c>
      <c r="O122" s="65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517</v>
      </c>
      <c r="AT122" s="185" t="s">
        <v>124</v>
      </c>
      <c r="AU122" s="185" t="s">
        <v>82</v>
      </c>
      <c r="AY122" s="18" t="s">
        <v>122</v>
      </c>
      <c r="BE122" s="186">
        <f t="shared" si="14"/>
        <v>0</v>
      </c>
      <c r="BF122" s="186">
        <f t="shared" si="15"/>
        <v>0</v>
      </c>
      <c r="BG122" s="186">
        <f t="shared" si="16"/>
        <v>0</v>
      </c>
      <c r="BH122" s="186">
        <f t="shared" si="17"/>
        <v>0</v>
      </c>
      <c r="BI122" s="186">
        <f t="shared" si="18"/>
        <v>0</v>
      </c>
      <c r="BJ122" s="18" t="s">
        <v>80</v>
      </c>
      <c r="BK122" s="186">
        <f t="shared" si="19"/>
        <v>0</v>
      </c>
      <c r="BL122" s="18" t="s">
        <v>517</v>
      </c>
      <c r="BM122" s="185" t="s">
        <v>597</v>
      </c>
    </row>
    <row r="123" spans="1:65" s="2" customFormat="1" ht="16.5" customHeight="1">
      <c r="A123" s="35"/>
      <c r="B123" s="36"/>
      <c r="C123" s="174" t="s">
        <v>311</v>
      </c>
      <c r="D123" s="174" t="s">
        <v>124</v>
      </c>
      <c r="E123" s="175" t="s">
        <v>598</v>
      </c>
      <c r="F123" s="176" t="s">
        <v>599</v>
      </c>
      <c r="G123" s="177" t="s">
        <v>379</v>
      </c>
      <c r="H123" s="178">
        <v>8</v>
      </c>
      <c r="I123" s="179"/>
      <c r="J123" s="180">
        <f t="shared" si="10"/>
        <v>0</v>
      </c>
      <c r="K123" s="176" t="s">
        <v>19</v>
      </c>
      <c r="L123" s="40"/>
      <c r="M123" s="181" t="s">
        <v>19</v>
      </c>
      <c r="N123" s="182" t="s">
        <v>43</v>
      </c>
      <c r="O123" s="65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517</v>
      </c>
      <c r="AT123" s="185" t="s">
        <v>124</v>
      </c>
      <c r="AU123" s="185" t="s">
        <v>82</v>
      </c>
      <c r="AY123" s="18" t="s">
        <v>122</v>
      </c>
      <c r="BE123" s="186">
        <f t="shared" si="14"/>
        <v>0</v>
      </c>
      <c r="BF123" s="186">
        <f t="shared" si="15"/>
        <v>0</v>
      </c>
      <c r="BG123" s="186">
        <f t="shared" si="16"/>
        <v>0</v>
      </c>
      <c r="BH123" s="186">
        <f t="shared" si="17"/>
        <v>0</v>
      </c>
      <c r="BI123" s="186">
        <f t="shared" si="18"/>
        <v>0</v>
      </c>
      <c r="BJ123" s="18" t="s">
        <v>80</v>
      </c>
      <c r="BK123" s="186">
        <f t="shared" si="19"/>
        <v>0</v>
      </c>
      <c r="BL123" s="18" t="s">
        <v>517</v>
      </c>
      <c r="BM123" s="185" t="s">
        <v>600</v>
      </c>
    </row>
    <row r="124" spans="1:65" s="2" customFormat="1" ht="16.5" customHeight="1">
      <c r="A124" s="35"/>
      <c r="B124" s="36"/>
      <c r="C124" s="174" t="s">
        <v>319</v>
      </c>
      <c r="D124" s="174" t="s">
        <v>124</v>
      </c>
      <c r="E124" s="175" t="s">
        <v>601</v>
      </c>
      <c r="F124" s="176" t="s">
        <v>602</v>
      </c>
      <c r="G124" s="177" t="s">
        <v>379</v>
      </c>
      <c r="H124" s="178">
        <v>10</v>
      </c>
      <c r="I124" s="179"/>
      <c r="J124" s="180">
        <f t="shared" si="10"/>
        <v>0</v>
      </c>
      <c r="K124" s="176" t="s">
        <v>19</v>
      </c>
      <c r="L124" s="40"/>
      <c r="M124" s="181" t="s">
        <v>19</v>
      </c>
      <c r="N124" s="182" t="s">
        <v>43</v>
      </c>
      <c r="O124" s="65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517</v>
      </c>
      <c r="AT124" s="185" t="s">
        <v>124</v>
      </c>
      <c r="AU124" s="185" t="s">
        <v>82</v>
      </c>
      <c r="AY124" s="18" t="s">
        <v>122</v>
      </c>
      <c r="BE124" s="186">
        <f t="shared" si="14"/>
        <v>0</v>
      </c>
      <c r="BF124" s="186">
        <f t="shared" si="15"/>
        <v>0</v>
      </c>
      <c r="BG124" s="186">
        <f t="shared" si="16"/>
        <v>0</v>
      </c>
      <c r="BH124" s="186">
        <f t="shared" si="17"/>
        <v>0</v>
      </c>
      <c r="BI124" s="186">
        <f t="shared" si="18"/>
        <v>0</v>
      </c>
      <c r="BJ124" s="18" t="s">
        <v>80</v>
      </c>
      <c r="BK124" s="186">
        <f t="shared" si="19"/>
        <v>0</v>
      </c>
      <c r="BL124" s="18" t="s">
        <v>517</v>
      </c>
      <c r="BM124" s="185" t="s">
        <v>603</v>
      </c>
    </row>
    <row r="125" spans="1:65" s="2" customFormat="1" ht="16.5" customHeight="1">
      <c r="A125" s="35"/>
      <c r="B125" s="36"/>
      <c r="C125" s="174" t="s">
        <v>323</v>
      </c>
      <c r="D125" s="174" t="s">
        <v>124</v>
      </c>
      <c r="E125" s="175" t="s">
        <v>604</v>
      </c>
      <c r="F125" s="176" t="s">
        <v>541</v>
      </c>
      <c r="G125" s="177" t="s">
        <v>172</v>
      </c>
      <c r="H125" s="178">
        <v>94</v>
      </c>
      <c r="I125" s="179"/>
      <c r="J125" s="180">
        <f t="shared" si="10"/>
        <v>0</v>
      </c>
      <c r="K125" s="176" t="s">
        <v>19</v>
      </c>
      <c r="L125" s="40"/>
      <c r="M125" s="181" t="s">
        <v>19</v>
      </c>
      <c r="N125" s="182" t="s">
        <v>43</v>
      </c>
      <c r="O125" s="65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517</v>
      </c>
      <c r="AT125" s="185" t="s">
        <v>124</v>
      </c>
      <c r="AU125" s="185" t="s">
        <v>82</v>
      </c>
      <c r="AY125" s="18" t="s">
        <v>122</v>
      </c>
      <c r="BE125" s="186">
        <f t="shared" si="14"/>
        <v>0</v>
      </c>
      <c r="BF125" s="186">
        <f t="shared" si="15"/>
        <v>0</v>
      </c>
      <c r="BG125" s="186">
        <f t="shared" si="16"/>
        <v>0</v>
      </c>
      <c r="BH125" s="186">
        <f t="shared" si="17"/>
        <v>0</v>
      </c>
      <c r="BI125" s="186">
        <f t="shared" si="18"/>
        <v>0</v>
      </c>
      <c r="BJ125" s="18" t="s">
        <v>80</v>
      </c>
      <c r="BK125" s="186">
        <f t="shared" si="19"/>
        <v>0</v>
      </c>
      <c r="BL125" s="18" t="s">
        <v>517</v>
      </c>
      <c r="BM125" s="185" t="s">
        <v>605</v>
      </c>
    </row>
    <row r="126" spans="1:65" s="2" customFormat="1" ht="16.5" customHeight="1">
      <c r="A126" s="35"/>
      <c r="B126" s="36"/>
      <c r="C126" s="174" t="s">
        <v>328</v>
      </c>
      <c r="D126" s="174" t="s">
        <v>124</v>
      </c>
      <c r="E126" s="175" t="s">
        <v>606</v>
      </c>
      <c r="F126" s="176" t="s">
        <v>544</v>
      </c>
      <c r="G126" s="177" t="s">
        <v>172</v>
      </c>
      <c r="H126" s="178">
        <v>94</v>
      </c>
      <c r="I126" s="179"/>
      <c r="J126" s="180">
        <f t="shared" si="10"/>
        <v>0</v>
      </c>
      <c r="K126" s="176" t="s">
        <v>19</v>
      </c>
      <c r="L126" s="40"/>
      <c r="M126" s="181" t="s">
        <v>19</v>
      </c>
      <c r="N126" s="182" t="s">
        <v>43</v>
      </c>
      <c r="O126" s="65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517</v>
      </c>
      <c r="AT126" s="185" t="s">
        <v>124</v>
      </c>
      <c r="AU126" s="185" t="s">
        <v>82</v>
      </c>
      <c r="AY126" s="18" t="s">
        <v>122</v>
      </c>
      <c r="BE126" s="186">
        <f t="shared" si="14"/>
        <v>0</v>
      </c>
      <c r="BF126" s="186">
        <f t="shared" si="15"/>
        <v>0</v>
      </c>
      <c r="BG126" s="186">
        <f t="shared" si="16"/>
        <v>0</v>
      </c>
      <c r="BH126" s="186">
        <f t="shared" si="17"/>
        <v>0</v>
      </c>
      <c r="BI126" s="186">
        <f t="shared" si="18"/>
        <v>0</v>
      </c>
      <c r="BJ126" s="18" t="s">
        <v>80</v>
      </c>
      <c r="BK126" s="186">
        <f t="shared" si="19"/>
        <v>0</v>
      </c>
      <c r="BL126" s="18" t="s">
        <v>517</v>
      </c>
      <c r="BM126" s="185" t="s">
        <v>607</v>
      </c>
    </row>
    <row r="127" spans="1:65" s="2" customFormat="1" ht="16.5" customHeight="1">
      <c r="A127" s="35"/>
      <c r="B127" s="36"/>
      <c r="C127" s="174" t="s">
        <v>334</v>
      </c>
      <c r="D127" s="174" t="s">
        <v>124</v>
      </c>
      <c r="E127" s="175" t="s">
        <v>608</v>
      </c>
      <c r="F127" s="176" t="s">
        <v>547</v>
      </c>
      <c r="G127" s="177" t="s">
        <v>172</v>
      </c>
      <c r="H127" s="178">
        <v>40</v>
      </c>
      <c r="I127" s="179"/>
      <c r="J127" s="180">
        <f t="shared" si="10"/>
        <v>0</v>
      </c>
      <c r="K127" s="176" t="s">
        <v>19</v>
      </c>
      <c r="L127" s="40"/>
      <c r="M127" s="181" t="s">
        <v>19</v>
      </c>
      <c r="N127" s="182" t="s">
        <v>43</v>
      </c>
      <c r="O127" s="65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517</v>
      </c>
      <c r="AT127" s="185" t="s">
        <v>124</v>
      </c>
      <c r="AU127" s="185" t="s">
        <v>82</v>
      </c>
      <c r="AY127" s="18" t="s">
        <v>122</v>
      </c>
      <c r="BE127" s="186">
        <f t="shared" si="14"/>
        <v>0</v>
      </c>
      <c r="BF127" s="186">
        <f t="shared" si="15"/>
        <v>0</v>
      </c>
      <c r="BG127" s="186">
        <f t="shared" si="16"/>
        <v>0</v>
      </c>
      <c r="BH127" s="186">
        <f t="shared" si="17"/>
        <v>0</v>
      </c>
      <c r="BI127" s="186">
        <f t="shared" si="18"/>
        <v>0</v>
      </c>
      <c r="BJ127" s="18" t="s">
        <v>80</v>
      </c>
      <c r="BK127" s="186">
        <f t="shared" si="19"/>
        <v>0</v>
      </c>
      <c r="BL127" s="18" t="s">
        <v>517</v>
      </c>
      <c r="BM127" s="185" t="s">
        <v>609</v>
      </c>
    </row>
    <row r="128" spans="1:65" s="2" customFormat="1" ht="16.5" customHeight="1">
      <c r="A128" s="35"/>
      <c r="B128" s="36"/>
      <c r="C128" s="174" t="s">
        <v>340</v>
      </c>
      <c r="D128" s="174" t="s">
        <v>124</v>
      </c>
      <c r="E128" s="175" t="s">
        <v>610</v>
      </c>
      <c r="F128" s="176" t="s">
        <v>550</v>
      </c>
      <c r="G128" s="177" t="s">
        <v>379</v>
      </c>
      <c r="H128" s="178">
        <v>4</v>
      </c>
      <c r="I128" s="179"/>
      <c r="J128" s="180">
        <f t="shared" si="10"/>
        <v>0</v>
      </c>
      <c r="K128" s="176" t="s">
        <v>19</v>
      </c>
      <c r="L128" s="40"/>
      <c r="M128" s="181" t="s">
        <v>19</v>
      </c>
      <c r="N128" s="182" t="s">
        <v>43</v>
      </c>
      <c r="O128" s="65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517</v>
      </c>
      <c r="AT128" s="185" t="s">
        <v>124</v>
      </c>
      <c r="AU128" s="185" t="s">
        <v>82</v>
      </c>
      <c r="AY128" s="18" t="s">
        <v>122</v>
      </c>
      <c r="BE128" s="186">
        <f t="shared" si="14"/>
        <v>0</v>
      </c>
      <c r="BF128" s="186">
        <f t="shared" si="15"/>
        <v>0</v>
      </c>
      <c r="BG128" s="186">
        <f t="shared" si="16"/>
        <v>0</v>
      </c>
      <c r="BH128" s="186">
        <f t="shared" si="17"/>
        <v>0</v>
      </c>
      <c r="BI128" s="186">
        <f t="shared" si="18"/>
        <v>0</v>
      </c>
      <c r="BJ128" s="18" t="s">
        <v>80</v>
      </c>
      <c r="BK128" s="186">
        <f t="shared" si="19"/>
        <v>0</v>
      </c>
      <c r="BL128" s="18" t="s">
        <v>517</v>
      </c>
      <c r="BM128" s="185" t="s">
        <v>611</v>
      </c>
    </row>
    <row r="129" spans="1:65" s="2" customFormat="1" ht="16.5" customHeight="1">
      <c r="A129" s="35"/>
      <c r="B129" s="36"/>
      <c r="C129" s="174" t="s">
        <v>347</v>
      </c>
      <c r="D129" s="174" t="s">
        <v>124</v>
      </c>
      <c r="E129" s="175" t="s">
        <v>612</v>
      </c>
      <c r="F129" s="176" t="s">
        <v>553</v>
      </c>
      <c r="G129" s="177" t="s">
        <v>379</v>
      </c>
      <c r="H129" s="178">
        <v>8</v>
      </c>
      <c r="I129" s="179"/>
      <c r="J129" s="180">
        <f t="shared" si="10"/>
        <v>0</v>
      </c>
      <c r="K129" s="176" t="s">
        <v>19</v>
      </c>
      <c r="L129" s="40"/>
      <c r="M129" s="181" t="s">
        <v>19</v>
      </c>
      <c r="N129" s="182" t="s">
        <v>43</v>
      </c>
      <c r="O129" s="65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517</v>
      </c>
      <c r="AT129" s="185" t="s">
        <v>124</v>
      </c>
      <c r="AU129" s="185" t="s">
        <v>82</v>
      </c>
      <c r="AY129" s="18" t="s">
        <v>122</v>
      </c>
      <c r="BE129" s="186">
        <f t="shared" si="14"/>
        <v>0</v>
      </c>
      <c r="BF129" s="186">
        <f t="shared" si="15"/>
        <v>0</v>
      </c>
      <c r="BG129" s="186">
        <f t="shared" si="16"/>
        <v>0</v>
      </c>
      <c r="BH129" s="186">
        <f t="shared" si="17"/>
        <v>0</v>
      </c>
      <c r="BI129" s="186">
        <f t="shared" si="18"/>
        <v>0</v>
      </c>
      <c r="BJ129" s="18" t="s">
        <v>80</v>
      </c>
      <c r="BK129" s="186">
        <f t="shared" si="19"/>
        <v>0</v>
      </c>
      <c r="BL129" s="18" t="s">
        <v>517</v>
      </c>
      <c r="BM129" s="185" t="s">
        <v>613</v>
      </c>
    </row>
    <row r="130" spans="1:65" s="2" customFormat="1" ht="16.5" customHeight="1">
      <c r="A130" s="35"/>
      <c r="B130" s="36"/>
      <c r="C130" s="174" t="s">
        <v>354</v>
      </c>
      <c r="D130" s="174" t="s">
        <v>124</v>
      </c>
      <c r="E130" s="175" t="s">
        <v>614</v>
      </c>
      <c r="F130" s="176" t="s">
        <v>556</v>
      </c>
      <c r="G130" s="177" t="s">
        <v>379</v>
      </c>
      <c r="H130" s="178">
        <v>4</v>
      </c>
      <c r="I130" s="179"/>
      <c r="J130" s="180">
        <f t="shared" si="10"/>
        <v>0</v>
      </c>
      <c r="K130" s="176" t="s">
        <v>19</v>
      </c>
      <c r="L130" s="40"/>
      <c r="M130" s="181" t="s">
        <v>19</v>
      </c>
      <c r="N130" s="182" t="s">
        <v>43</v>
      </c>
      <c r="O130" s="65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517</v>
      </c>
      <c r="AT130" s="185" t="s">
        <v>124</v>
      </c>
      <c r="AU130" s="185" t="s">
        <v>82</v>
      </c>
      <c r="AY130" s="18" t="s">
        <v>122</v>
      </c>
      <c r="BE130" s="186">
        <f t="shared" si="14"/>
        <v>0</v>
      </c>
      <c r="BF130" s="186">
        <f t="shared" si="15"/>
        <v>0</v>
      </c>
      <c r="BG130" s="186">
        <f t="shared" si="16"/>
        <v>0</v>
      </c>
      <c r="BH130" s="186">
        <f t="shared" si="17"/>
        <v>0</v>
      </c>
      <c r="BI130" s="186">
        <f t="shared" si="18"/>
        <v>0</v>
      </c>
      <c r="BJ130" s="18" t="s">
        <v>80</v>
      </c>
      <c r="BK130" s="186">
        <f t="shared" si="19"/>
        <v>0</v>
      </c>
      <c r="BL130" s="18" t="s">
        <v>517</v>
      </c>
      <c r="BM130" s="185" t="s">
        <v>615</v>
      </c>
    </row>
    <row r="131" spans="1:65" s="2" customFormat="1" ht="16.5" customHeight="1">
      <c r="A131" s="35"/>
      <c r="B131" s="36"/>
      <c r="C131" s="174" t="s">
        <v>361</v>
      </c>
      <c r="D131" s="174" t="s">
        <v>124</v>
      </c>
      <c r="E131" s="175" t="s">
        <v>616</v>
      </c>
      <c r="F131" s="176" t="s">
        <v>559</v>
      </c>
      <c r="G131" s="177" t="s">
        <v>172</v>
      </c>
      <c r="H131" s="178">
        <v>94</v>
      </c>
      <c r="I131" s="179"/>
      <c r="J131" s="180">
        <f t="shared" si="10"/>
        <v>0</v>
      </c>
      <c r="K131" s="176" t="s">
        <v>19</v>
      </c>
      <c r="L131" s="40"/>
      <c r="M131" s="181" t="s">
        <v>19</v>
      </c>
      <c r="N131" s="182" t="s">
        <v>43</v>
      </c>
      <c r="O131" s="65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517</v>
      </c>
      <c r="AT131" s="185" t="s">
        <v>124</v>
      </c>
      <c r="AU131" s="185" t="s">
        <v>82</v>
      </c>
      <c r="AY131" s="18" t="s">
        <v>122</v>
      </c>
      <c r="BE131" s="186">
        <f t="shared" si="14"/>
        <v>0</v>
      </c>
      <c r="BF131" s="186">
        <f t="shared" si="15"/>
        <v>0</v>
      </c>
      <c r="BG131" s="186">
        <f t="shared" si="16"/>
        <v>0</v>
      </c>
      <c r="BH131" s="186">
        <f t="shared" si="17"/>
        <v>0</v>
      </c>
      <c r="BI131" s="186">
        <f t="shared" si="18"/>
        <v>0</v>
      </c>
      <c r="BJ131" s="18" t="s">
        <v>80</v>
      </c>
      <c r="BK131" s="186">
        <f t="shared" si="19"/>
        <v>0</v>
      </c>
      <c r="BL131" s="18" t="s">
        <v>517</v>
      </c>
      <c r="BM131" s="185" t="s">
        <v>617</v>
      </c>
    </row>
    <row r="132" spans="1:65" s="2" customFormat="1" ht="16.5" customHeight="1">
      <c r="A132" s="35"/>
      <c r="B132" s="36"/>
      <c r="C132" s="174" t="s">
        <v>368</v>
      </c>
      <c r="D132" s="174" t="s">
        <v>124</v>
      </c>
      <c r="E132" s="175" t="s">
        <v>618</v>
      </c>
      <c r="F132" s="176" t="s">
        <v>562</v>
      </c>
      <c r="G132" s="177" t="s">
        <v>379</v>
      </c>
      <c r="H132" s="178">
        <v>10</v>
      </c>
      <c r="I132" s="179"/>
      <c r="J132" s="180">
        <f t="shared" si="10"/>
        <v>0</v>
      </c>
      <c r="K132" s="176" t="s">
        <v>19</v>
      </c>
      <c r="L132" s="40"/>
      <c r="M132" s="181" t="s">
        <v>19</v>
      </c>
      <c r="N132" s="182" t="s">
        <v>43</v>
      </c>
      <c r="O132" s="65"/>
      <c r="P132" s="183">
        <f t="shared" si="11"/>
        <v>0</v>
      </c>
      <c r="Q132" s="183">
        <v>0</v>
      </c>
      <c r="R132" s="183">
        <f t="shared" si="12"/>
        <v>0</v>
      </c>
      <c r="S132" s="183">
        <v>0</v>
      </c>
      <c r="T132" s="184">
        <f t="shared" si="1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517</v>
      </c>
      <c r="AT132" s="185" t="s">
        <v>124</v>
      </c>
      <c r="AU132" s="185" t="s">
        <v>82</v>
      </c>
      <c r="AY132" s="18" t="s">
        <v>122</v>
      </c>
      <c r="BE132" s="186">
        <f t="shared" si="14"/>
        <v>0</v>
      </c>
      <c r="BF132" s="186">
        <f t="shared" si="15"/>
        <v>0</v>
      </c>
      <c r="BG132" s="186">
        <f t="shared" si="16"/>
        <v>0</v>
      </c>
      <c r="BH132" s="186">
        <f t="shared" si="17"/>
        <v>0</v>
      </c>
      <c r="BI132" s="186">
        <f t="shared" si="18"/>
        <v>0</v>
      </c>
      <c r="BJ132" s="18" t="s">
        <v>80</v>
      </c>
      <c r="BK132" s="186">
        <f t="shared" si="19"/>
        <v>0</v>
      </c>
      <c r="BL132" s="18" t="s">
        <v>517</v>
      </c>
      <c r="BM132" s="185" t="s">
        <v>619</v>
      </c>
    </row>
    <row r="133" spans="1:65" s="2" customFormat="1" ht="16.5" customHeight="1">
      <c r="A133" s="35"/>
      <c r="B133" s="36"/>
      <c r="C133" s="174" t="s">
        <v>376</v>
      </c>
      <c r="D133" s="174" t="s">
        <v>124</v>
      </c>
      <c r="E133" s="175" t="s">
        <v>620</v>
      </c>
      <c r="F133" s="176" t="s">
        <v>565</v>
      </c>
      <c r="G133" s="177" t="s">
        <v>379</v>
      </c>
      <c r="H133" s="178">
        <v>1</v>
      </c>
      <c r="I133" s="179"/>
      <c r="J133" s="180">
        <f t="shared" si="10"/>
        <v>0</v>
      </c>
      <c r="K133" s="176" t="s">
        <v>19</v>
      </c>
      <c r="L133" s="40"/>
      <c r="M133" s="181" t="s">
        <v>19</v>
      </c>
      <c r="N133" s="182" t="s">
        <v>43</v>
      </c>
      <c r="O133" s="65"/>
      <c r="P133" s="183">
        <f t="shared" si="11"/>
        <v>0</v>
      </c>
      <c r="Q133" s="183">
        <v>0</v>
      </c>
      <c r="R133" s="183">
        <f t="shared" si="12"/>
        <v>0</v>
      </c>
      <c r="S133" s="183">
        <v>0</v>
      </c>
      <c r="T133" s="184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517</v>
      </c>
      <c r="AT133" s="185" t="s">
        <v>124</v>
      </c>
      <c r="AU133" s="185" t="s">
        <v>82</v>
      </c>
      <c r="AY133" s="18" t="s">
        <v>122</v>
      </c>
      <c r="BE133" s="186">
        <f t="shared" si="14"/>
        <v>0</v>
      </c>
      <c r="BF133" s="186">
        <f t="shared" si="15"/>
        <v>0</v>
      </c>
      <c r="BG133" s="186">
        <f t="shared" si="16"/>
        <v>0</v>
      </c>
      <c r="BH133" s="186">
        <f t="shared" si="17"/>
        <v>0</v>
      </c>
      <c r="BI133" s="186">
        <f t="shared" si="18"/>
        <v>0</v>
      </c>
      <c r="BJ133" s="18" t="s">
        <v>80</v>
      </c>
      <c r="BK133" s="186">
        <f t="shared" si="19"/>
        <v>0</v>
      </c>
      <c r="BL133" s="18" t="s">
        <v>517</v>
      </c>
      <c r="BM133" s="185" t="s">
        <v>621</v>
      </c>
    </row>
    <row r="134" spans="1:65" s="2" customFormat="1" ht="16.5" customHeight="1">
      <c r="A134" s="35"/>
      <c r="B134" s="36"/>
      <c r="C134" s="174" t="s">
        <v>387</v>
      </c>
      <c r="D134" s="174" t="s">
        <v>124</v>
      </c>
      <c r="E134" s="175" t="s">
        <v>622</v>
      </c>
      <c r="F134" s="176" t="s">
        <v>568</v>
      </c>
      <c r="G134" s="177" t="s">
        <v>379</v>
      </c>
      <c r="H134" s="178">
        <v>4</v>
      </c>
      <c r="I134" s="179"/>
      <c r="J134" s="180">
        <f t="shared" si="10"/>
        <v>0</v>
      </c>
      <c r="K134" s="176" t="s">
        <v>19</v>
      </c>
      <c r="L134" s="40"/>
      <c r="M134" s="181" t="s">
        <v>19</v>
      </c>
      <c r="N134" s="182" t="s">
        <v>43</v>
      </c>
      <c r="O134" s="65"/>
      <c r="P134" s="183">
        <f t="shared" si="11"/>
        <v>0</v>
      </c>
      <c r="Q134" s="183">
        <v>0</v>
      </c>
      <c r="R134" s="183">
        <f t="shared" si="12"/>
        <v>0</v>
      </c>
      <c r="S134" s="183">
        <v>0</v>
      </c>
      <c r="T134" s="184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517</v>
      </c>
      <c r="AT134" s="185" t="s">
        <v>124</v>
      </c>
      <c r="AU134" s="185" t="s">
        <v>82</v>
      </c>
      <c r="AY134" s="18" t="s">
        <v>122</v>
      </c>
      <c r="BE134" s="186">
        <f t="shared" si="14"/>
        <v>0</v>
      </c>
      <c r="BF134" s="186">
        <f t="shared" si="15"/>
        <v>0</v>
      </c>
      <c r="BG134" s="186">
        <f t="shared" si="16"/>
        <v>0</v>
      </c>
      <c r="BH134" s="186">
        <f t="shared" si="17"/>
        <v>0</v>
      </c>
      <c r="BI134" s="186">
        <f t="shared" si="18"/>
        <v>0</v>
      </c>
      <c r="BJ134" s="18" t="s">
        <v>80</v>
      </c>
      <c r="BK134" s="186">
        <f t="shared" si="19"/>
        <v>0</v>
      </c>
      <c r="BL134" s="18" t="s">
        <v>517</v>
      </c>
      <c r="BM134" s="185" t="s">
        <v>623</v>
      </c>
    </row>
    <row r="135" spans="1:65" s="2" customFormat="1" ht="16.5" customHeight="1">
      <c r="A135" s="35"/>
      <c r="B135" s="36"/>
      <c r="C135" s="174" t="s">
        <v>394</v>
      </c>
      <c r="D135" s="174" t="s">
        <v>124</v>
      </c>
      <c r="E135" s="175" t="s">
        <v>624</v>
      </c>
      <c r="F135" s="176" t="s">
        <v>565</v>
      </c>
      <c r="G135" s="177" t="s">
        <v>379</v>
      </c>
      <c r="H135" s="178">
        <v>4</v>
      </c>
      <c r="I135" s="179"/>
      <c r="J135" s="180">
        <f t="shared" si="10"/>
        <v>0</v>
      </c>
      <c r="K135" s="176" t="s">
        <v>19</v>
      </c>
      <c r="L135" s="40"/>
      <c r="M135" s="181" t="s">
        <v>19</v>
      </c>
      <c r="N135" s="182" t="s">
        <v>43</v>
      </c>
      <c r="O135" s="65"/>
      <c r="P135" s="183">
        <f t="shared" si="11"/>
        <v>0</v>
      </c>
      <c r="Q135" s="183">
        <v>0</v>
      </c>
      <c r="R135" s="183">
        <f t="shared" si="12"/>
        <v>0</v>
      </c>
      <c r="S135" s="183">
        <v>0</v>
      </c>
      <c r="T135" s="184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517</v>
      </c>
      <c r="AT135" s="185" t="s">
        <v>124</v>
      </c>
      <c r="AU135" s="185" t="s">
        <v>82</v>
      </c>
      <c r="AY135" s="18" t="s">
        <v>122</v>
      </c>
      <c r="BE135" s="186">
        <f t="shared" si="14"/>
        <v>0</v>
      </c>
      <c r="BF135" s="186">
        <f t="shared" si="15"/>
        <v>0</v>
      </c>
      <c r="BG135" s="186">
        <f t="shared" si="16"/>
        <v>0</v>
      </c>
      <c r="BH135" s="186">
        <f t="shared" si="17"/>
        <v>0</v>
      </c>
      <c r="BI135" s="186">
        <f t="shared" si="18"/>
        <v>0</v>
      </c>
      <c r="BJ135" s="18" t="s">
        <v>80</v>
      </c>
      <c r="BK135" s="186">
        <f t="shared" si="19"/>
        <v>0</v>
      </c>
      <c r="BL135" s="18" t="s">
        <v>517</v>
      </c>
      <c r="BM135" s="185" t="s">
        <v>625</v>
      </c>
    </row>
    <row r="136" spans="1:65" s="2" customFormat="1" ht="16.5" customHeight="1">
      <c r="A136" s="35"/>
      <c r="B136" s="36"/>
      <c r="C136" s="216" t="s">
        <v>626</v>
      </c>
      <c r="D136" s="216" t="s">
        <v>189</v>
      </c>
      <c r="E136" s="217" t="s">
        <v>627</v>
      </c>
      <c r="F136" s="218" t="s">
        <v>628</v>
      </c>
      <c r="G136" s="219" t="s">
        <v>578</v>
      </c>
      <c r="H136" s="220">
        <v>1</v>
      </c>
      <c r="I136" s="221"/>
      <c r="J136" s="222">
        <f t="shared" si="10"/>
        <v>0</v>
      </c>
      <c r="K136" s="218" t="s">
        <v>19</v>
      </c>
      <c r="L136" s="223"/>
      <c r="M136" s="224" t="s">
        <v>19</v>
      </c>
      <c r="N136" s="225" t="s">
        <v>43</v>
      </c>
      <c r="O136" s="65"/>
      <c r="P136" s="183">
        <f t="shared" si="11"/>
        <v>0</v>
      </c>
      <c r="Q136" s="183">
        <v>0</v>
      </c>
      <c r="R136" s="183">
        <f t="shared" si="12"/>
        <v>0</v>
      </c>
      <c r="S136" s="183">
        <v>0</v>
      </c>
      <c r="T136" s="184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516</v>
      </c>
      <c r="AT136" s="185" t="s">
        <v>189</v>
      </c>
      <c r="AU136" s="185" t="s">
        <v>82</v>
      </c>
      <c r="AY136" s="18" t="s">
        <v>122</v>
      </c>
      <c r="BE136" s="186">
        <f t="shared" si="14"/>
        <v>0</v>
      </c>
      <c r="BF136" s="186">
        <f t="shared" si="15"/>
        <v>0</v>
      </c>
      <c r="BG136" s="186">
        <f t="shared" si="16"/>
        <v>0</v>
      </c>
      <c r="BH136" s="186">
        <f t="shared" si="17"/>
        <v>0</v>
      </c>
      <c r="BI136" s="186">
        <f t="shared" si="18"/>
        <v>0</v>
      </c>
      <c r="BJ136" s="18" t="s">
        <v>80</v>
      </c>
      <c r="BK136" s="186">
        <f t="shared" si="19"/>
        <v>0</v>
      </c>
      <c r="BL136" s="18" t="s">
        <v>517</v>
      </c>
      <c r="BM136" s="185" t="s">
        <v>629</v>
      </c>
    </row>
    <row r="137" spans="1:65" s="12" customFormat="1" ht="22.9" customHeight="1">
      <c r="B137" s="158"/>
      <c r="C137" s="159"/>
      <c r="D137" s="160" t="s">
        <v>71</v>
      </c>
      <c r="E137" s="172" t="s">
        <v>630</v>
      </c>
      <c r="F137" s="172" t="s">
        <v>631</v>
      </c>
      <c r="G137" s="159"/>
      <c r="H137" s="159"/>
      <c r="I137" s="162"/>
      <c r="J137" s="173">
        <f>BK137</f>
        <v>0</v>
      </c>
      <c r="K137" s="159"/>
      <c r="L137" s="164"/>
      <c r="M137" s="165"/>
      <c r="N137" s="166"/>
      <c r="O137" s="166"/>
      <c r="P137" s="167">
        <f>SUM(P138:P168)</f>
        <v>0</v>
      </c>
      <c r="Q137" s="166"/>
      <c r="R137" s="167">
        <f>SUM(R138:R168)</f>
        <v>0</v>
      </c>
      <c r="S137" s="166"/>
      <c r="T137" s="168">
        <f>SUM(T138:T168)</f>
        <v>0</v>
      </c>
      <c r="AR137" s="169" t="s">
        <v>147</v>
      </c>
      <c r="AT137" s="170" t="s">
        <v>71</v>
      </c>
      <c r="AU137" s="170" t="s">
        <v>80</v>
      </c>
      <c r="AY137" s="169" t="s">
        <v>122</v>
      </c>
      <c r="BK137" s="171">
        <f>SUM(BK138:BK168)</f>
        <v>0</v>
      </c>
    </row>
    <row r="138" spans="1:65" s="2" customFormat="1" ht="16.5" customHeight="1">
      <c r="A138" s="35"/>
      <c r="B138" s="36"/>
      <c r="C138" s="174" t="s">
        <v>632</v>
      </c>
      <c r="D138" s="174" t="s">
        <v>124</v>
      </c>
      <c r="E138" s="175" t="s">
        <v>633</v>
      </c>
      <c r="F138" s="176" t="s">
        <v>634</v>
      </c>
      <c r="G138" s="177" t="s">
        <v>635</v>
      </c>
      <c r="H138" s="178">
        <v>0.1</v>
      </c>
      <c r="I138" s="179"/>
      <c r="J138" s="180">
        <f t="shared" ref="J138:J168" si="20">ROUND(I138*H138,2)</f>
        <v>0</v>
      </c>
      <c r="K138" s="176" t="s">
        <v>19</v>
      </c>
      <c r="L138" s="40"/>
      <c r="M138" s="181" t="s">
        <v>19</v>
      </c>
      <c r="N138" s="182" t="s">
        <v>43</v>
      </c>
      <c r="O138" s="65"/>
      <c r="P138" s="183">
        <f t="shared" ref="P138:P168" si="21">O138*H138</f>
        <v>0</v>
      </c>
      <c r="Q138" s="183">
        <v>0</v>
      </c>
      <c r="R138" s="183">
        <f t="shared" ref="R138:R168" si="22">Q138*H138</f>
        <v>0</v>
      </c>
      <c r="S138" s="183">
        <v>0</v>
      </c>
      <c r="T138" s="184">
        <f t="shared" ref="T138:T168" si="23"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517</v>
      </c>
      <c r="AT138" s="185" t="s">
        <v>124</v>
      </c>
      <c r="AU138" s="185" t="s">
        <v>82</v>
      </c>
      <c r="AY138" s="18" t="s">
        <v>122</v>
      </c>
      <c r="BE138" s="186">
        <f t="shared" ref="BE138:BE168" si="24">IF(N138="základní",J138,0)</f>
        <v>0</v>
      </c>
      <c r="BF138" s="186">
        <f t="shared" ref="BF138:BF168" si="25">IF(N138="snížená",J138,0)</f>
        <v>0</v>
      </c>
      <c r="BG138" s="186">
        <f t="shared" ref="BG138:BG168" si="26">IF(N138="zákl. přenesená",J138,0)</f>
        <v>0</v>
      </c>
      <c r="BH138" s="186">
        <f t="shared" ref="BH138:BH168" si="27">IF(N138="sníž. přenesená",J138,0)</f>
        <v>0</v>
      </c>
      <c r="BI138" s="186">
        <f t="shared" ref="BI138:BI168" si="28">IF(N138="nulová",J138,0)</f>
        <v>0</v>
      </c>
      <c r="BJ138" s="18" t="s">
        <v>80</v>
      </c>
      <c r="BK138" s="186">
        <f t="shared" ref="BK138:BK168" si="29">ROUND(I138*H138,2)</f>
        <v>0</v>
      </c>
      <c r="BL138" s="18" t="s">
        <v>517</v>
      </c>
      <c r="BM138" s="185" t="s">
        <v>636</v>
      </c>
    </row>
    <row r="139" spans="1:65" s="2" customFormat="1" ht="16.5" customHeight="1">
      <c r="A139" s="35"/>
      <c r="B139" s="36"/>
      <c r="C139" s="174" t="s">
        <v>637</v>
      </c>
      <c r="D139" s="174" t="s">
        <v>124</v>
      </c>
      <c r="E139" s="175" t="s">
        <v>638</v>
      </c>
      <c r="F139" s="176" t="s">
        <v>639</v>
      </c>
      <c r="G139" s="177" t="s">
        <v>141</v>
      </c>
      <c r="H139" s="178">
        <v>6</v>
      </c>
      <c r="I139" s="179"/>
      <c r="J139" s="180">
        <f t="shared" si="20"/>
        <v>0</v>
      </c>
      <c r="K139" s="176" t="s">
        <v>19</v>
      </c>
      <c r="L139" s="40"/>
      <c r="M139" s="181" t="s">
        <v>19</v>
      </c>
      <c r="N139" s="182" t="s">
        <v>43</v>
      </c>
      <c r="O139" s="65"/>
      <c r="P139" s="183">
        <f t="shared" si="21"/>
        <v>0</v>
      </c>
      <c r="Q139" s="183">
        <v>0</v>
      </c>
      <c r="R139" s="183">
        <f t="shared" si="22"/>
        <v>0</v>
      </c>
      <c r="S139" s="183">
        <v>0</v>
      </c>
      <c r="T139" s="184">
        <f t="shared" si="2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517</v>
      </c>
      <c r="AT139" s="185" t="s">
        <v>124</v>
      </c>
      <c r="AU139" s="185" t="s">
        <v>82</v>
      </c>
      <c r="AY139" s="18" t="s">
        <v>122</v>
      </c>
      <c r="BE139" s="186">
        <f t="shared" si="24"/>
        <v>0</v>
      </c>
      <c r="BF139" s="186">
        <f t="shared" si="25"/>
        <v>0</v>
      </c>
      <c r="BG139" s="186">
        <f t="shared" si="26"/>
        <v>0</v>
      </c>
      <c r="BH139" s="186">
        <f t="shared" si="27"/>
        <v>0</v>
      </c>
      <c r="BI139" s="186">
        <f t="shared" si="28"/>
        <v>0</v>
      </c>
      <c r="BJ139" s="18" t="s">
        <v>80</v>
      </c>
      <c r="BK139" s="186">
        <f t="shared" si="29"/>
        <v>0</v>
      </c>
      <c r="BL139" s="18" t="s">
        <v>517</v>
      </c>
      <c r="BM139" s="185" t="s">
        <v>640</v>
      </c>
    </row>
    <row r="140" spans="1:65" s="2" customFormat="1" ht="16.5" customHeight="1">
      <c r="A140" s="35"/>
      <c r="B140" s="36"/>
      <c r="C140" s="174" t="s">
        <v>641</v>
      </c>
      <c r="D140" s="174" t="s">
        <v>124</v>
      </c>
      <c r="E140" s="175" t="s">
        <v>642</v>
      </c>
      <c r="F140" s="176" t="s">
        <v>643</v>
      </c>
      <c r="G140" s="177" t="s">
        <v>127</v>
      </c>
      <c r="H140" s="178">
        <v>10</v>
      </c>
      <c r="I140" s="179"/>
      <c r="J140" s="180">
        <f t="shared" si="20"/>
        <v>0</v>
      </c>
      <c r="K140" s="176" t="s">
        <v>19</v>
      </c>
      <c r="L140" s="40"/>
      <c r="M140" s="181" t="s">
        <v>19</v>
      </c>
      <c r="N140" s="182" t="s">
        <v>43</v>
      </c>
      <c r="O140" s="65"/>
      <c r="P140" s="183">
        <f t="shared" si="21"/>
        <v>0</v>
      </c>
      <c r="Q140" s="183">
        <v>0</v>
      </c>
      <c r="R140" s="183">
        <f t="shared" si="22"/>
        <v>0</v>
      </c>
      <c r="S140" s="183">
        <v>0</v>
      </c>
      <c r="T140" s="184">
        <f t="shared" si="2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517</v>
      </c>
      <c r="AT140" s="185" t="s">
        <v>124</v>
      </c>
      <c r="AU140" s="185" t="s">
        <v>82</v>
      </c>
      <c r="AY140" s="18" t="s">
        <v>122</v>
      </c>
      <c r="BE140" s="186">
        <f t="shared" si="24"/>
        <v>0</v>
      </c>
      <c r="BF140" s="186">
        <f t="shared" si="25"/>
        <v>0</v>
      </c>
      <c r="BG140" s="186">
        <f t="shared" si="26"/>
        <v>0</v>
      </c>
      <c r="BH140" s="186">
        <f t="shared" si="27"/>
        <v>0</v>
      </c>
      <c r="BI140" s="186">
        <f t="shared" si="28"/>
        <v>0</v>
      </c>
      <c r="BJ140" s="18" t="s">
        <v>80</v>
      </c>
      <c r="BK140" s="186">
        <f t="shared" si="29"/>
        <v>0</v>
      </c>
      <c r="BL140" s="18" t="s">
        <v>517</v>
      </c>
      <c r="BM140" s="185" t="s">
        <v>644</v>
      </c>
    </row>
    <row r="141" spans="1:65" s="2" customFormat="1" ht="16.5" customHeight="1">
      <c r="A141" s="35"/>
      <c r="B141" s="36"/>
      <c r="C141" s="174" t="s">
        <v>645</v>
      </c>
      <c r="D141" s="174" t="s">
        <v>124</v>
      </c>
      <c r="E141" s="175" t="s">
        <v>646</v>
      </c>
      <c r="F141" s="176" t="s">
        <v>647</v>
      </c>
      <c r="G141" s="177" t="s">
        <v>141</v>
      </c>
      <c r="H141" s="178">
        <v>6</v>
      </c>
      <c r="I141" s="179"/>
      <c r="J141" s="180">
        <f t="shared" si="20"/>
        <v>0</v>
      </c>
      <c r="K141" s="176" t="s">
        <v>19</v>
      </c>
      <c r="L141" s="40"/>
      <c r="M141" s="181" t="s">
        <v>19</v>
      </c>
      <c r="N141" s="182" t="s">
        <v>43</v>
      </c>
      <c r="O141" s="65"/>
      <c r="P141" s="183">
        <f t="shared" si="21"/>
        <v>0</v>
      </c>
      <c r="Q141" s="183">
        <v>0</v>
      </c>
      <c r="R141" s="183">
        <f t="shared" si="22"/>
        <v>0</v>
      </c>
      <c r="S141" s="183">
        <v>0</v>
      </c>
      <c r="T141" s="184">
        <f t="shared" si="2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517</v>
      </c>
      <c r="AT141" s="185" t="s">
        <v>124</v>
      </c>
      <c r="AU141" s="185" t="s">
        <v>82</v>
      </c>
      <c r="AY141" s="18" t="s">
        <v>122</v>
      </c>
      <c r="BE141" s="186">
        <f t="shared" si="24"/>
        <v>0</v>
      </c>
      <c r="BF141" s="186">
        <f t="shared" si="25"/>
        <v>0</v>
      </c>
      <c r="BG141" s="186">
        <f t="shared" si="26"/>
        <v>0</v>
      </c>
      <c r="BH141" s="186">
        <f t="shared" si="27"/>
        <v>0</v>
      </c>
      <c r="BI141" s="186">
        <f t="shared" si="28"/>
        <v>0</v>
      </c>
      <c r="BJ141" s="18" t="s">
        <v>80</v>
      </c>
      <c r="BK141" s="186">
        <f t="shared" si="29"/>
        <v>0</v>
      </c>
      <c r="BL141" s="18" t="s">
        <v>517</v>
      </c>
      <c r="BM141" s="185" t="s">
        <v>648</v>
      </c>
    </row>
    <row r="142" spans="1:65" s="2" customFormat="1" ht="16.5" customHeight="1">
      <c r="A142" s="35"/>
      <c r="B142" s="36"/>
      <c r="C142" s="174" t="s">
        <v>649</v>
      </c>
      <c r="D142" s="174" t="s">
        <v>124</v>
      </c>
      <c r="E142" s="175" t="s">
        <v>650</v>
      </c>
      <c r="F142" s="176" t="s">
        <v>651</v>
      </c>
      <c r="G142" s="177" t="s">
        <v>127</v>
      </c>
      <c r="H142" s="178">
        <v>10</v>
      </c>
      <c r="I142" s="179"/>
      <c r="J142" s="180">
        <f t="shared" si="20"/>
        <v>0</v>
      </c>
      <c r="K142" s="176" t="s">
        <v>19</v>
      </c>
      <c r="L142" s="40"/>
      <c r="M142" s="181" t="s">
        <v>19</v>
      </c>
      <c r="N142" s="182" t="s">
        <v>43</v>
      </c>
      <c r="O142" s="65"/>
      <c r="P142" s="183">
        <f t="shared" si="21"/>
        <v>0</v>
      </c>
      <c r="Q142" s="183">
        <v>0</v>
      </c>
      <c r="R142" s="183">
        <f t="shared" si="22"/>
        <v>0</v>
      </c>
      <c r="S142" s="183">
        <v>0</v>
      </c>
      <c r="T142" s="184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517</v>
      </c>
      <c r="AT142" s="185" t="s">
        <v>124</v>
      </c>
      <c r="AU142" s="185" t="s">
        <v>82</v>
      </c>
      <c r="AY142" s="18" t="s">
        <v>122</v>
      </c>
      <c r="BE142" s="186">
        <f t="shared" si="24"/>
        <v>0</v>
      </c>
      <c r="BF142" s="186">
        <f t="shared" si="25"/>
        <v>0</v>
      </c>
      <c r="BG142" s="186">
        <f t="shared" si="26"/>
        <v>0</v>
      </c>
      <c r="BH142" s="186">
        <f t="shared" si="27"/>
        <v>0</v>
      </c>
      <c r="BI142" s="186">
        <f t="shared" si="28"/>
        <v>0</v>
      </c>
      <c r="BJ142" s="18" t="s">
        <v>80</v>
      </c>
      <c r="BK142" s="186">
        <f t="shared" si="29"/>
        <v>0</v>
      </c>
      <c r="BL142" s="18" t="s">
        <v>517</v>
      </c>
      <c r="BM142" s="185" t="s">
        <v>652</v>
      </c>
    </row>
    <row r="143" spans="1:65" s="2" customFormat="1" ht="16.5" customHeight="1">
      <c r="A143" s="35"/>
      <c r="B143" s="36"/>
      <c r="C143" s="174" t="s">
        <v>653</v>
      </c>
      <c r="D143" s="174" t="s">
        <v>124</v>
      </c>
      <c r="E143" s="175" t="s">
        <v>654</v>
      </c>
      <c r="F143" s="176" t="s">
        <v>655</v>
      </c>
      <c r="G143" s="177" t="s">
        <v>172</v>
      </c>
      <c r="H143" s="178">
        <v>40</v>
      </c>
      <c r="I143" s="179"/>
      <c r="J143" s="180">
        <f t="shared" si="20"/>
        <v>0</v>
      </c>
      <c r="K143" s="176" t="s">
        <v>19</v>
      </c>
      <c r="L143" s="40"/>
      <c r="M143" s="181" t="s">
        <v>19</v>
      </c>
      <c r="N143" s="182" t="s">
        <v>43</v>
      </c>
      <c r="O143" s="65"/>
      <c r="P143" s="183">
        <f t="shared" si="21"/>
        <v>0</v>
      </c>
      <c r="Q143" s="183">
        <v>0</v>
      </c>
      <c r="R143" s="183">
        <f t="shared" si="22"/>
        <v>0</v>
      </c>
      <c r="S143" s="183">
        <v>0</v>
      </c>
      <c r="T143" s="184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517</v>
      </c>
      <c r="AT143" s="185" t="s">
        <v>124</v>
      </c>
      <c r="AU143" s="185" t="s">
        <v>82</v>
      </c>
      <c r="AY143" s="18" t="s">
        <v>122</v>
      </c>
      <c r="BE143" s="186">
        <f t="shared" si="24"/>
        <v>0</v>
      </c>
      <c r="BF143" s="186">
        <f t="shared" si="25"/>
        <v>0</v>
      </c>
      <c r="BG143" s="186">
        <f t="shared" si="26"/>
        <v>0</v>
      </c>
      <c r="BH143" s="186">
        <f t="shared" si="27"/>
        <v>0</v>
      </c>
      <c r="BI143" s="186">
        <f t="shared" si="28"/>
        <v>0</v>
      </c>
      <c r="BJ143" s="18" t="s">
        <v>80</v>
      </c>
      <c r="BK143" s="186">
        <f t="shared" si="29"/>
        <v>0</v>
      </c>
      <c r="BL143" s="18" t="s">
        <v>517</v>
      </c>
      <c r="BM143" s="185" t="s">
        <v>656</v>
      </c>
    </row>
    <row r="144" spans="1:65" s="2" customFormat="1" ht="16.5" customHeight="1">
      <c r="A144" s="35"/>
      <c r="B144" s="36"/>
      <c r="C144" s="174" t="s">
        <v>657</v>
      </c>
      <c r="D144" s="174" t="s">
        <v>124</v>
      </c>
      <c r="E144" s="175" t="s">
        <v>658</v>
      </c>
      <c r="F144" s="176" t="s">
        <v>659</v>
      </c>
      <c r="G144" s="177" t="s">
        <v>163</v>
      </c>
      <c r="H144" s="178">
        <v>1.35</v>
      </c>
      <c r="I144" s="179"/>
      <c r="J144" s="180">
        <f t="shared" si="20"/>
        <v>0</v>
      </c>
      <c r="K144" s="176" t="s">
        <v>19</v>
      </c>
      <c r="L144" s="40"/>
      <c r="M144" s="181" t="s">
        <v>19</v>
      </c>
      <c r="N144" s="182" t="s">
        <v>43</v>
      </c>
      <c r="O144" s="65"/>
      <c r="P144" s="183">
        <f t="shared" si="21"/>
        <v>0</v>
      </c>
      <c r="Q144" s="183">
        <v>0</v>
      </c>
      <c r="R144" s="183">
        <f t="shared" si="22"/>
        <v>0</v>
      </c>
      <c r="S144" s="183">
        <v>0</v>
      </c>
      <c r="T144" s="184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517</v>
      </c>
      <c r="AT144" s="185" t="s">
        <v>124</v>
      </c>
      <c r="AU144" s="185" t="s">
        <v>82</v>
      </c>
      <c r="AY144" s="18" t="s">
        <v>122</v>
      </c>
      <c r="BE144" s="186">
        <f t="shared" si="24"/>
        <v>0</v>
      </c>
      <c r="BF144" s="186">
        <f t="shared" si="25"/>
        <v>0</v>
      </c>
      <c r="BG144" s="186">
        <f t="shared" si="26"/>
        <v>0</v>
      </c>
      <c r="BH144" s="186">
        <f t="shared" si="27"/>
        <v>0</v>
      </c>
      <c r="BI144" s="186">
        <f t="shared" si="28"/>
        <v>0</v>
      </c>
      <c r="BJ144" s="18" t="s">
        <v>80</v>
      </c>
      <c r="BK144" s="186">
        <f t="shared" si="29"/>
        <v>0</v>
      </c>
      <c r="BL144" s="18" t="s">
        <v>517</v>
      </c>
      <c r="BM144" s="185" t="s">
        <v>660</v>
      </c>
    </row>
    <row r="145" spans="1:65" s="2" customFormat="1" ht="16.5" customHeight="1">
      <c r="A145" s="35"/>
      <c r="B145" s="36"/>
      <c r="C145" s="174" t="s">
        <v>661</v>
      </c>
      <c r="D145" s="174" t="s">
        <v>124</v>
      </c>
      <c r="E145" s="175" t="s">
        <v>662</v>
      </c>
      <c r="F145" s="176" t="s">
        <v>663</v>
      </c>
      <c r="G145" s="177" t="s">
        <v>163</v>
      </c>
      <c r="H145" s="178">
        <v>1.35</v>
      </c>
      <c r="I145" s="179"/>
      <c r="J145" s="180">
        <f t="shared" si="20"/>
        <v>0</v>
      </c>
      <c r="K145" s="176" t="s">
        <v>19</v>
      </c>
      <c r="L145" s="40"/>
      <c r="M145" s="181" t="s">
        <v>19</v>
      </c>
      <c r="N145" s="182" t="s">
        <v>43</v>
      </c>
      <c r="O145" s="65"/>
      <c r="P145" s="183">
        <f t="shared" si="21"/>
        <v>0</v>
      </c>
      <c r="Q145" s="183">
        <v>0</v>
      </c>
      <c r="R145" s="183">
        <f t="shared" si="22"/>
        <v>0</v>
      </c>
      <c r="S145" s="183">
        <v>0</v>
      </c>
      <c r="T145" s="184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517</v>
      </c>
      <c r="AT145" s="185" t="s">
        <v>124</v>
      </c>
      <c r="AU145" s="185" t="s">
        <v>82</v>
      </c>
      <c r="AY145" s="18" t="s">
        <v>122</v>
      </c>
      <c r="BE145" s="186">
        <f t="shared" si="24"/>
        <v>0</v>
      </c>
      <c r="BF145" s="186">
        <f t="shared" si="25"/>
        <v>0</v>
      </c>
      <c r="BG145" s="186">
        <f t="shared" si="26"/>
        <v>0</v>
      </c>
      <c r="BH145" s="186">
        <f t="shared" si="27"/>
        <v>0</v>
      </c>
      <c r="BI145" s="186">
        <f t="shared" si="28"/>
        <v>0</v>
      </c>
      <c r="BJ145" s="18" t="s">
        <v>80</v>
      </c>
      <c r="BK145" s="186">
        <f t="shared" si="29"/>
        <v>0</v>
      </c>
      <c r="BL145" s="18" t="s">
        <v>517</v>
      </c>
      <c r="BM145" s="185" t="s">
        <v>664</v>
      </c>
    </row>
    <row r="146" spans="1:65" s="2" customFormat="1" ht="16.5" customHeight="1">
      <c r="A146" s="35"/>
      <c r="B146" s="36"/>
      <c r="C146" s="174" t="s">
        <v>665</v>
      </c>
      <c r="D146" s="174" t="s">
        <v>124</v>
      </c>
      <c r="E146" s="175" t="s">
        <v>666</v>
      </c>
      <c r="F146" s="176" t="s">
        <v>667</v>
      </c>
      <c r="G146" s="177" t="s">
        <v>163</v>
      </c>
      <c r="H146" s="178">
        <v>1.35</v>
      </c>
      <c r="I146" s="179"/>
      <c r="J146" s="180">
        <f t="shared" si="20"/>
        <v>0</v>
      </c>
      <c r="K146" s="176" t="s">
        <v>19</v>
      </c>
      <c r="L146" s="40"/>
      <c r="M146" s="181" t="s">
        <v>19</v>
      </c>
      <c r="N146" s="182" t="s">
        <v>43</v>
      </c>
      <c r="O146" s="65"/>
      <c r="P146" s="183">
        <f t="shared" si="21"/>
        <v>0</v>
      </c>
      <c r="Q146" s="183">
        <v>0</v>
      </c>
      <c r="R146" s="183">
        <f t="shared" si="22"/>
        <v>0</v>
      </c>
      <c r="S146" s="183">
        <v>0</v>
      </c>
      <c r="T146" s="184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517</v>
      </c>
      <c r="AT146" s="185" t="s">
        <v>124</v>
      </c>
      <c r="AU146" s="185" t="s">
        <v>82</v>
      </c>
      <c r="AY146" s="18" t="s">
        <v>122</v>
      </c>
      <c r="BE146" s="186">
        <f t="shared" si="24"/>
        <v>0</v>
      </c>
      <c r="BF146" s="186">
        <f t="shared" si="25"/>
        <v>0</v>
      </c>
      <c r="BG146" s="186">
        <f t="shared" si="26"/>
        <v>0</v>
      </c>
      <c r="BH146" s="186">
        <f t="shared" si="27"/>
        <v>0</v>
      </c>
      <c r="BI146" s="186">
        <f t="shared" si="28"/>
        <v>0</v>
      </c>
      <c r="BJ146" s="18" t="s">
        <v>80</v>
      </c>
      <c r="BK146" s="186">
        <f t="shared" si="29"/>
        <v>0</v>
      </c>
      <c r="BL146" s="18" t="s">
        <v>517</v>
      </c>
      <c r="BM146" s="185" t="s">
        <v>668</v>
      </c>
    </row>
    <row r="147" spans="1:65" s="2" customFormat="1" ht="16.5" customHeight="1">
      <c r="A147" s="35"/>
      <c r="B147" s="36"/>
      <c r="C147" s="174" t="s">
        <v>669</v>
      </c>
      <c r="D147" s="174" t="s">
        <v>124</v>
      </c>
      <c r="E147" s="175" t="s">
        <v>670</v>
      </c>
      <c r="F147" s="176" t="s">
        <v>671</v>
      </c>
      <c r="G147" s="177" t="s">
        <v>163</v>
      </c>
      <c r="H147" s="178">
        <v>1.35</v>
      </c>
      <c r="I147" s="179"/>
      <c r="J147" s="180">
        <f t="shared" si="20"/>
        <v>0</v>
      </c>
      <c r="K147" s="176" t="s">
        <v>19</v>
      </c>
      <c r="L147" s="40"/>
      <c r="M147" s="181" t="s">
        <v>19</v>
      </c>
      <c r="N147" s="182" t="s">
        <v>43</v>
      </c>
      <c r="O147" s="65"/>
      <c r="P147" s="183">
        <f t="shared" si="21"/>
        <v>0</v>
      </c>
      <c r="Q147" s="183">
        <v>0</v>
      </c>
      <c r="R147" s="183">
        <f t="shared" si="22"/>
        <v>0</v>
      </c>
      <c r="S147" s="183">
        <v>0</v>
      </c>
      <c r="T147" s="184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517</v>
      </c>
      <c r="AT147" s="185" t="s">
        <v>124</v>
      </c>
      <c r="AU147" s="185" t="s">
        <v>82</v>
      </c>
      <c r="AY147" s="18" t="s">
        <v>122</v>
      </c>
      <c r="BE147" s="186">
        <f t="shared" si="24"/>
        <v>0</v>
      </c>
      <c r="BF147" s="186">
        <f t="shared" si="25"/>
        <v>0</v>
      </c>
      <c r="BG147" s="186">
        <f t="shared" si="26"/>
        <v>0</v>
      </c>
      <c r="BH147" s="186">
        <f t="shared" si="27"/>
        <v>0</v>
      </c>
      <c r="BI147" s="186">
        <f t="shared" si="28"/>
        <v>0</v>
      </c>
      <c r="BJ147" s="18" t="s">
        <v>80</v>
      </c>
      <c r="BK147" s="186">
        <f t="shared" si="29"/>
        <v>0</v>
      </c>
      <c r="BL147" s="18" t="s">
        <v>517</v>
      </c>
      <c r="BM147" s="185" t="s">
        <v>672</v>
      </c>
    </row>
    <row r="148" spans="1:65" s="2" customFormat="1" ht="16.5" customHeight="1">
      <c r="A148" s="35"/>
      <c r="B148" s="36"/>
      <c r="C148" s="174" t="s">
        <v>673</v>
      </c>
      <c r="D148" s="174" t="s">
        <v>124</v>
      </c>
      <c r="E148" s="175" t="s">
        <v>674</v>
      </c>
      <c r="F148" s="176" t="s">
        <v>675</v>
      </c>
      <c r="G148" s="177" t="s">
        <v>163</v>
      </c>
      <c r="H148" s="178">
        <v>1.35</v>
      </c>
      <c r="I148" s="179"/>
      <c r="J148" s="180">
        <f t="shared" si="20"/>
        <v>0</v>
      </c>
      <c r="K148" s="176" t="s">
        <v>19</v>
      </c>
      <c r="L148" s="40"/>
      <c r="M148" s="181" t="s">
        <v>19</v>
      </c>
      <c r="N148" s="182" t="s">
        <v>43</v>
      </c>
      <c r="O148" s="65"/>
      <c r="P148" s="183">
        <f t="shared" si="21"/>
        <v>0</v>
      </c>
      <c r="Q148" s="183">
        <v>0</v>
      </c>
      <c r="R148" s="183">
        <f t="shared" si="22"/>
        <v>0</v>
      </c>
      <c r="S148" s="183">
        <v>0</v>
      </c>
      <c r="T148" s="184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517</v>
      </c>
      <c r="AT148" s="185" t="s">
        <v>124</v>
      </c>
      <c r="AU148" s="185" t="s">
        <v>82</v>
      </c>
      <c r="AY148" s="18" t="s">
        <v>122</v>
      </c>
      <c r="BE148" s="186">
        <f t="shared" si="24"/>
        <v>0</v>
      </c>
      <c r="BF148" s="186">
        <f t="shared" si="25"/>
        <v>0</v>
      </c>
      <c r="BG148" s="186">
        <f t="shared" si="26"/>
        <v>0</v>
      </c>
      <c r="BH148" s="186">
        <f t="shared" si="27"/>
        <v>0</v>
      </c>
      <c r="BI148" s="186">
        <f t="shared" si="28"/>
        <v>0</v>
      </c>
      <c r="BJ148" s="18" t="s">
        <v>80</v>
      </c>
      <c r="BK148" s="186">
        <f t="shared" si="29"/>
        <v>0</v>
      </c>
      <c r="BL148" s="18" t="s">
        <v>517</v>
      </c>
      <c r="BM148" s="185" t="s">
        <v>676</v>
      </c>
    </row>
    <row r="149" spans="1:65" s="2" customFormat="1" ht="16.5" customHeight="1">
      <c r="A149" s="35"/>
      <c r="B149" s="36"/>
      <c r="C149" s="174" t="s">
        <v>677</v>
      </c>
      <c r="D149" s="174" t="s">
        <v>124</v>
      </c>
      <c r="E149" s="175" t="s">
        <v>678</v>
      </c>
      <c r="F149" s="176" t="s">
        <v>679</v>
      </c>
      <c r="G149" s="177" t="s">
        <v>141</v>
      </c>
      <c r="H149" s="178">
        <v>20.5</v>
      </c>
      <c r="I149" s="179"/>
      <c r="J149" s="180">
        <f t="shared" si="20"/>
        <v>0</v>
      </c>
      <c r="K149" s="176" t="s">
        <v>19</v>
      </c>
      <c r="L149" s="40"/>
      <c r="M149" s="181" t="s">
        <v>19</v>
      </c>
      <c r="N149" s="182" t="s">
        <v>43</v>
      </c>
      <c r="O149" s="65"/>
      <c r="P149" s="183">
        <f t="shared" si="21"/>
        <v>0</v>
      </c>
      <c r="Q149" s="183">
        <v>0</v>
      </c>
      <c r="R149" s="183">
        <f t="shared" si="22"/>
        <v>0</v>
      </c>
      <c r="S149" s="183">
        <v>0</v>
      </c>
      <c r="T149" s="184">
        <f t="shared" si="2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517</v>
      </c>
      <c r="AT149" s="185" t="s">
        <v>124</v>
      </c>
      <c r="AU149" s="185" t="s">
        <v>82</v>
      </c>
      <c r="AY149" s="18" t="s">
        <v>122</v>
      </c>
      <c r="BE149" s="186">
        <f t="shared" si="24"/>
        <v>0</v>
      </c>
      <c r="BF149" s="186">
        <f t="shared" si="25"/>
        <v>0</v>
      </c>
      <c r="BG149" s="186">
        <f t="shared" si="26"/>
        <v>0</v>
      </c>
      <c r="BH149" s="186">
        <f t="shared" si="27"/>
        <v>0</v>
      </c>
      <c r="BI149" s="186">
        <f t="shared" si="28"/>
        <v>0</v>
      </c>
      <c r="BJ149" s="18" t="s">
        <v>80</v>
      </c>
      <c r="BK149" s="186">
        <f t="shared" si="29"/>
        <v>0</v>
      </c>
      <c r="BL149" s="18" t="s">
        <v>517</v>
      </c>
      <c r="BM149" s="185" t="s">
        <v>680</v>
      </c>
    </row>
    <row r="150" spans="1:65" s="2" customFormat="1" ht="16.5" customHeight="1">
      <c r="A150" s="35"/>
      <c r="B150" s="36"/>
      <c r="C150" s="174" t="s">
        <v>681</v>
      </c>
      <c r="D150" s="174" t="s">
        <v>124</v>
      </c>
      <c r="E150" s="175" t="s">
        <v>682</v>
      </c>
      <c r="F150" s="176" t="s">
        <v>683</v>
      </c>
      <c r="G150" s="177" t="s">
        <v>172</v>
      </c>
      <c r="H150" s="178">
        <v>56</v>
      </c>
      <c r="I150" s="179"/>
      <c r="J150" s="180">
        <f t="shared" si="20"/>
        <v>0</v>
      </c>
      <c r="K150" s="176" t="s">
        <v>19</v>
      </c>
      <c r="L150" s="40"/>
      <c r="M150" s="181" t="s">
        <v>19</v>
      </c>
      <c r="N150" s="182" t="s">
        <v>43</v>
      </c>
      <c r="O150" s="65"/>
      <c r="P150" s="183">
        <f t="shared" si="21"/>
        <v>0</v>
      </c>
      <c r="Q150" s="183">
        <v>0</v>
      </c>
      <c r="R150" s="183">
        <f t="shared" si="22"/>
        <v>0</v>
      </c>
      <c r="S150" s="183">
        <v>0</v>
      </c>
      <c r="T150" s="184">
        <f t="shared" si="2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517</v>
      </c>
      <c r="AT150" s="185" t="s">
        <v>124</v>
      </c>
      <c r="AU150" s="185" t="s">
        <v>82</v>
      </c>
      <c r="AY150" s="18" t="s">
        <v>122</v>
      </c>
      <c r="BE150" s="186">
        <f t="shared" si="24"/>
        <v>0</v>
      </c>
      <c r="BF150" s="186">
        <f t="shared" si="25"/>
        <v>0</v>
      </c>
      <c r="BG150" s="186">
        <f t="shared" si="26"/>
        <v>0</v>
      </c>
      <c r="BH150" s="186">
        <f t="shared" si="27"/>
        <v>0</v>
      </c>
      <c r="BI150" s="186">
        <f t="shared" si="28"/>
        <v>0</v>
      </c>
      <c r="BJ150" s="18" t="s">
        <v>80</v>
      </c>
      <c r="BK150" s="186">
        <f t="shared" si="29"/>
        <v>0</v>
      </c>
      <c r="BL150" s="18" t="s">
        <v>517</v>
      </c>
      <c r="BM150" s="185" t="s">
        <v>684</v>
      </c>
    </row>
    <row r="151" spans="1:65" s="2" customFormat="1" ht="16.5" customHeight="1">
      <c r="A151" s="35"/>
      <c r="B151" s="36"/>
      <c r="C151" s="174" t="s">
        <v>428</v>
      </c>
      <c r="D151" s="174" t="s">
        <v>124</v>
      </c>
      <c r="E151" s="175" t="s">
        <v>685</v>
      </c>
      <c r="F151" s="176" t="s">
        <v>686</v>
      </c>
      <c r="G151" s="177" t="s">
        <v>172</v>
      </c>
      <c r="H151" s="178">
        <v>18</v>
      </c>
      <c r="I151" s="179"/>
      <c r="J151" s="180">
        <f t="shared" si="20"/>
        <v>0</v>
      </c>
      <c r="K151" s="176" t="s">
        <v>19</v>
      </c>
      <c r="L151" s="40"/>
      <c r="M151" s="181" t="s">
        <v>19</v>
      </c>
      <c r="N151" s="182" t="s">
        <v>43</v>
      </c>
      <c r="O151" s="65"/>
      <c r="P151" s="183">
        <f t="shared" si="21"/>
        <v>0</v>
      </c>
      <c r="Q151" s="183">
        <v>0</v>
      </c>
      <c r="R151" s="183">
        <f t="shared" si="22"/>
        <v>0</v>
      </c>
      <c r="S151" s="183">
        <v>0</v>
      </c>
      <c r="T151" s="184">
        <f t="shared" si="2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517</v>
      </c>
      <c r="AT151" s="185" t="s">
        <v>124</v>
      </c>
      <c r="AU151" s="185" t="s">
        <v>82</v>
      </c>
      <c r="AY151" s="18" t="s">
        <v>122</v>
      </c>
      <c r="BE151" s="186">
        <f t="shared" si="24"/>
        <v>0</v>
      </c>
      <c r="BF151" s="186">
        <f t="shared" si="25"/>
        <v>0</v>
      </c>
      <c r="BG151" s="186">
        <f t="shared" si="26"/>
        <v>0</v>
      </c>
      <c r="BH151" s="186">
        <f t="shared" si="27"/>
        <v>0</v>
      </c>
      <c r="BI151" s="186">
        <f t="shared" si="28"/>
        <v>0</v>
      </c>
      <c r="BJ151" s="18" t="s">
        <v>80</v>
      </c>
      <c r="BK151" s="186">
        <f t="shared" si="29"/>
        <v>0</v>
      </c>
      <c r="BL151" s="18" t="s">
        <v>517</v>
      </c>
      <c r="BM151" s="185" t="s">
        <v>687</v>
      </c>
    </row>
    <row r="152" spans="1:65" s="2" customFormat="1" ht="16.5" customHeight="1">
      <c r="A152" s="35"/>
      <c r="B152" s="36"/>
      <c r="C152" s="174" t="s">
        <v>688</v>
      </c>
      <c r="D152" s="174" t="s">
        <v>124</v>
      </c>
      <c r="E152" s="175" t="s">
        <v>689</v>
      </c>
      <c r="F152" s="176" t="s">
        <v>690</v>
      </c>
      <c r="G152" s="177" t="s">
        <v>172</v>
      </c>
      <c r="H152" s="178">
        <v>20</v>
      </c>
      <c r="I152" s="179"/>
      <c r="J152" s="180">
        <f t="shared" si="20"/>
        <v>0</v>
      </c>
      <c r="K152" s="176" t="s">
        <v>19</v>
      </c>
      <c r="L152" s="40"/>
      <c r="M152" s="181" t="s">
        <v>19</v>
      </c>
      <c r="N152" s="182" t="s">
        <v>43</v>
      </c>
      <c r="O152" s="65"/>
      <c r="P152" s="183">
        <f t="shared" si="21"/>
        <v>0</v>
      </c>
      <c r="Q152" s="183">
        <v>0</v>
      </c>
      <c r="R152" s="183">
        <f t="shared" si="22"/>
        <v>0</v>
      </c>
      <c r="S152" s="183">
        <v>0</v>
      </c>
      <c r="T152" s="184">
        <f t="shared" si="2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517</v>
      </c>
      <c r="AT152" s="185" t="s">
        <v>124</v>
      </c>
      <c r="AU152" s="185" t="s">
        <v>82</v>
      </c>
      <c r="AY152" s="18" t="s">
        <v>122</v>
      </c>
      <c r="BE152" s="186">
        <f t="shared" si="24"/>
        <v>0</v>
      </c>
      <c r="BF152" s="186">
        <f t="shared" si="25"/>
        <v>0</v>
      </c>
      <c r="BG152" s="186">
        <f t="shared" si="26"/>
        <v>0</v>
      </c>
      <c r="BH152" s="186">
        <f t="shared" si="27"/>
        <v>0</v>
      </c>
      <c r="BI152" s="186">
        <f t="shared" si="28"/>
        <v>0</v>
      </c>
      <c r="BJ152" s="18" t="s">
        <v>80</v>
      </c>
      <c r="BK152" s="186">
        <f t="shared" si="29"/>
        <v>0</v>
      </c>
      <c r="BL152" s="18" t="s">
        <v>517</v>
      </c>
      <c r="BM152" s="185" t="s">
        <v>691</v>
      </c>
    </row>
    <row r="153" spans="1:65" s="2" customFormat="1" ht="16.5" customHeight="1">
      <c r="A153" s="35"/>
      <c r="B153" s="36"/>
      <c r="C153" s="174" t="s">
        <v>692</v>
      </c>
      <c r="D153" s="174" t="s">
        <v>124</v>
      </c>
      <c r="E153" s="175" t="s">
        <v>693</v>
      </c>
      <c r="F153" s="176" t="s">
        <v>694</v>
      </c>
      <c r="G153" s="177" t="s">
        <v>379</v>
      </c>
      <c r="H153" s="178">
        <v>4</v>
      </c>
      <c r="I153" s="179"/>
      <c r="J153" s="180">
        <f t="shared" si="20"/>
        <v>0</v>
      </c>
      <c r="K153" s="176" t="s">
        <v>19</v>
      </c>
      <c r="L153" s="40"/>
      <c r="M153" s="181" t="s">
        <v>19</v>
      </c>
      <c r="N153" s="182" t="s">
        <v>43</v>
      </c>
      <c r="O153" s="65"/>
      <c r="P153" s="183">
        <f t="shared" si="21"/>
        <v>0</v>
      </c>
      <c r="Q153" s="183">
        <v>0</v>
      </c>
      <c r="R153" s="183">
        <f t="shared" si="22"/>
        <v>0</v>
      </c>
      <c r="S153" s="183">
        <v>0</v>
      </c>
      <c r="T153" s="184">
        <f t="shared" si="2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517</v>
      </c>
      <c r="AT153" s="185" t="s">
        <v>124</v>
      </c>
      <c r="AU153" s="185" t="s">
        <v>82</v>
      </c>
      <c r="AY153" s="18" t="s">
        <v>122</v>
      </c>
      <c r="BE153" s="186">
        <f t="shared" si="24"/>
        <v>0</v>
      </c>
      <c r="BF153" s="186">
        <f t="shared" si="25"/>
        <v>0</v>
      </c>
      <c r="BG153" s="186">
        <f t="shared" si="26"/>
        <v>0</v>
      </c>
      <c r="BH153" s="186">
        <f t="shared" si="27"/>
        <v>0</v>
      </c>
      <c r="BI153" s="186">
        <f t="shared" si="28"/>
        <v>0</v>
      </c>
      <c r="BJ153" s="18" t="s">
        <v>80</v>
      </c>
      <c r="BK153" s="186">
        <f t="shared" si="29"/>
        <v>0</v>
      </c>
      <c r="BL153" s="18" t="s">
        <v>517</v>
      </c>
      <c r="BM153" s="185" t="s">
        <v>695</v>
      </c>
    </row>
    <row r="154" spans="1:65" s="2" customFormat="1" ht="16.5" customHeight="1">
      <c r="A154" s="35"/>
      <c r="B154" s="36"/>
      <c r="C154" s="174" t="s">
        <v>696</v>
      </c>
      <c r="D154" s="174" t="s">
        <v>124</v>
      </c>
      <c r="E154" s="175" t="s">
        <v>697</v>
      </c>
      <c r="F154" s="176" t="s">
        <v>698</v>
      </c>
      <c r="G154" s="177" t="s">
        <v>172</v>
      </c>
      <c r="H154" s="178">
        <v>94</v>
      </c>
      <c r="I154" s="179"/>
      <c r="J154" s="180">
        <f t="shared" si="20"/>
        <v>0</v>
      </c>
      <c r="K154" s="176" t="s">
        <v>19</v>
      </c>
      <c r="L154" s="40"/>
      <c r="M154" s="181" t="s">
        <v>19</v>
      </c>
      <c r="N154" s="182" t="s">
        <v>43</v>
      </c>
      <c r="O154" s="65"/>
      <c r="P154" s="183">
        <f t="shared" si="21"/>
        <v>0</v>
      </c>
      <c r="Q154" s="183">
        <v>0</v>
      </c>
      <c r="R154" s="183">
        <f t="shared" si="22"/>
        <v>0</v>
      </c>
      <c r="S154" s="183">
        <v>0</v>
      </c>
      <c r="T154" s="184">
        <f t="shared" si="2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517</v>
      </c>
      <c r="AT154" s="185" t="s">
        <v>124</v>
      </c>
      <c r="AU154" s="185" t="s">
        <v>82</v>
      </c>
      <c r="AY154" s="18" t="s">
        <v>122</v>
      </c>
      <c r="BE154" s="186">
        <f t="shared" si="24"/>
        <v>0</v>
      </c>
      <c r="BF154" s="186">
        <f t="shared" si="25"/>
        <v>0</v>
      </c>
      <c r="BG154" s="186">
        <f t="shared" si="26"/>
        <v>0</v>
      </c>
      <c r="BH154" s="186">
        <f t="shared" si="27"/>
        <v>0</v>
      </c>
      <c r="BI154" s="186">
        <f t="shared" si="28"/>
        <v>0</v>
      </c>
      <c r="BJ154" s="18" t="s">
        <v>80</v>
      </c>
      <c r="BK154" s="186">
        <f t="shared" si="29"/>
        <v>0</v>
      </c>
      <c r="BL154" s="18" t="s">
        <v>517</v>
      </c>
      <c r="BM154" s="185" t="s">
        <v>699</v>
      </c>
    </row>
    <row r="155" spans="1:65" s="2" customFormat="1" ht="16.5" customHeight="1">
      <c r="A155" s="35"/>
      <c r="B155" s="36"/>
      <c r="C155" s="174" t="s">
        <v>700</v>
      </c>
      <c r="D155" s="174" t="s">
        <v>124</v>
      </c>
      <c r="E155" s="175" t="s">
        <v>701</v>
      </c>
      <c r="F155" s="176" t="s">
        <v>702</v>
      </c>
      <c r="G155" s="177" t="s">
        <v>379</v>
      </c>
      <c r="H155" s="178">
        <v>5</v>
      </c>
      <c r="I155" s="179"/>
      <c r="J155" s="180">
        <f t="shared" si="20"/>
        <v>0</v>
      </c>
      <c r="K155" s="176" t="s">
        <v>19</v>
      </c>
      <c r="L155" s="40"/>
      <c r="M155" s="181" t="s">
        <v>19</v>
      </c>
      <c r="N155" s="182" t="s">
        <v>43</v>
      </c>
      <c r="O155" s="65"/>
      <c r="P155" s="183">
        <f t="shared" si="21"/>
        <v>0</v>
      </c>
      <c r="Q155" s="183">
        <v>0</v>
      </c>
      <c r="R155" s="183">
        <f t="shared" si="22"/>
        <v>0</v>
      </c>
      <c r="S155" s="183">
        <v>0</v>
      </c>
      <c r="T155" s="184">
        <f t="shared" si="2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517</v>
      </c>
      <c r="AT155" s="185" t="s">
        <v>124</v>
      </c>
      <c r="AU155" s="185" t="s">
        <v>82</v>
      </c>
      <c r="AY155" s="18" t="s">
        <v>122</v>
      </c>
      <c r="BE155" s="186">
        <f t="shared" si="24"/>
        <v>0</v>
      </c>
      <c r="BF155" s="186">
        <f t="shared" si="25"/>
        <v>0</v>
      </c>
      <c r="BG155" s="186">
        <f t="shared" si="26"/>
        <v>0</v>
      </c>
      <c r="BH155" s="186">
        <f t="shared" si="27"/>
        <v>0</v>
      </c>
      <c r="BI155" s="186">
        <f t="shared" si="28"/>
        <v>0</v>
      </c>
      <c r="BJ155" s="18" t="s">
        <v>80</v>
      </c>
      <c r="BK155" s="186">
        <f t="shared" si="29"/>
        <v>0</v>
      </c>
      <c r="BL155" s="18" t="s">
        <v>517</v>
      </c>
      <c r="BM155" s="185" t="s">
        <v>703</v>
      </c>
    </row>
    <row r="156" spans="1:65" s="2" customFormat="1" ht="16.5" customHeight="1">
      <c r="A156" s="35"/>
      <c r="B156" s="36"/>
      <c r="C156" s="174" t="s">
        <v>704</v>
      </c>
      <c r="D156" s="174" t="s">
        <v>124</v>
      </c>
      <c r="E156" s="175" t="s">
        <v>705</v>
      </c>
      <c r="F156" s="176" t="s">
        <v>706</v>
      </c>
      <c r="G156" s="177" t="s">
        <v>172</v>
      </c>
      <c r="H156" s="178">
        <v>56</v>
      </c>
      <c r="I156" s="179"/>
      <c r="J156" s="180">
        <f t="shared" si="20"/>
        <v>0</v>
      </c>
      <c r="K156" s="176" t="s">
        <v>19</v>
      </c>
      <c r="L156" s="40"/>
      <c r="M156" s="181" t="s">
        <v>19</v>
      </c>
      <c r="N156" s="182" t="s">
        <v>43</v>
      </c>
      <c r="O156" s="65"/>
      <c r="P156" s="183">
        <f t="shared" si="21"/>
        <v>0</v>
      </c>
      <c r="Q156" s="183">
        <v>0</v>
      </c>
      <c r="R156" s="183">
        <f t="shared" si="22"/>
        <v>0</v>
      </c>
      <c r="S156" s="183">
        <v>0</v>
      </c>
      <c r="T156" s="184">
        <f t="shared" si="2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517</v>
      </c>
      <c r="AT156" s="185" t="s">
        <v>124</v>
      </c>
      <c r="AU156" s="185" t="s">
        <v>82</v>
      </c>
      <c r="AY156" s="18" t="s">
        <v>122</v>
      </c>
      <c r="BE156" s="186">
        <f t="shared" si="24"/>
        <v>0</v>
      </c>
      <c r="BF156" s="186">
        <f t="shared" si="25"/>
        <v>0</v>
      </c>
      <c r="BG156" s="186">
        <f t="shared" si="26"/>
        <v>0</v>
      </c>
      <c r="BH156" s="186">
        <f t="shared" si="27"/>
        <v>0</v>
      </c>
      <c r="BI156" s="186">
        <f t="shared" si="28"/>
        <v>0</v>
      </c>
      <c r="BJ156" s="18" t="s">
        <v>80</v>
      </c>
      <c r="BK156" s="186">
        <f t="shared" si="29"/>
        <v>0</v>
      </c>
      <c r="BL156" s="18" t="s">
        <v>517</v>
      </c>
      <c r="BM156" s="185" t="s">
        <v>707</v>
      </c>
    </row>
    <row r="157" spans="1:65" s="2" customFormat="1" ht="16.5" customHeight="1">
      <c r="A157" s="35"/>
      <c r="B157" s="36"/>
      <c r="C157" s="174" t="s">
        <v>708</v>
      </c>
      <c r="D157" s="174" t="s">
        <v>124</v>
      </c>
      <c r="E157" s="175" t="s">
        <v>709</v>
      </c>
      <c r="F157" s="176" t="s">
        <v>710</v>
      </c>
      <c r="G157" s="177" t="s">
        <v>172</v>
      </c>
      <c r="H157" s="178">
        <v>18</v>
      </c>
      <c r="I157" s="179"/>
      <c r="J157" s="180">
        <f t="shared" si="20"/>
        <v>0</v>
      </c>
      <c r="K157" s="176" t="s">
        <v>19</v>
      </c>
      <c r="L157" s="40"/>
      <c r="M157" s="181" t="s">
        <v>19</v>
      </c>
      <c r="N157" s="182" t="s">
        <v>43</v>
      </c>
      <c r="O157" s="65"/>
      <c r="P157" s="183">
        <f t="shared" si="21"/>
        <v>0</v>
      </c>
      <c r="Q157" s="183">
        <v>0</v>
      </c>
      <c r="R157" s="183">
        <f t="shared" si="22"/>
        <v>0</v>
      </c>
      <c r="S157" s="183">
        <v>0</v>
      </c>
      <c r="T157" s="184">
        <f t="shared" si="2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517</v>
      </c>
      <c r="AT157" s="185" t="s">
        <v>124</v>
      </c>
      <c r="AU157" s="185" t="s">
        <v>82</v>
      </c>
      <c r="AY157" s="18" t="s">
        <v>122</v>
      </c>
      <c r="BE157" s="186">
        <f t="shared" si="24"/>
        <v>0</v>
      </c>
      <c r="BF157" s="186">
        <f t="shared" si="25"/>
        <v>0</v>
      </c>
      <c r="BG157" s="186">
        <f t="shared" si="26"/>
        <v>0</v>
      </c>
      <c r="BH157" s="186">
        <f t="shared" si="27"/>
        <v>0</v>
      </c>
      <c r="BI157" s="186">
        <f t="shared" si="28"/>
        <v>0</v>
      </c>
      <c r="BJ157" s="18" t="s">
        <v>80</v>
      </c>
      <c r="BK157" s="186">
        <f t="shared" si="29"/>
        <v>0</v>
      </c>
      <c r="BL157" s="18" t="s">
        <v>517</v>
      </c>
      <c r="BM157" s="185" t="s">
        <v>711</v>
      </c>
    </row>
    <row r="158" spans="1:65" s="2" customFormat="1" ht="16.5" customHeight="1">
      <c r="A158" s="35"/>
      <c r="B158" s="36"/>
      <c r="C158" s="174" t="s">
        <v>517</v>
      </c>
      <c r="D158" s="174" t="s">
        <v>124</v>
      </c>
      <c r="E158" s="175" t="s">
        <v>712</v>
      </c>
      <c r="F158" s="176" t="s">
        <v>713</v>
      </c>
      <c r="G158" s="177" t="s">
        <v>172</v>
      </c>
      <c r="H158" s="178">
        <v>20</v>
      </c>
      <c r="I158" s="179"/>
      <c r="J158" s="180">
        <f t="shared" si="20"/>
        <v>0</v>
      </c>
      <c r="K158" s="176" t="s">
        <v>19</v>
      </c>
      <c r="L158" s="40"/>
      <c r="M158" s="181" t="s">
        <v>19</v>
      </c>
      <c r="N158" s="182" t="s">
        <v>43</v>
      </c>
      <c r="O158" s="65"/>
      <c r="P158" s="183">
        <f t="shared" si="21"/>
        <v>0</v>
      </c>
      <c r="Q158" s="183">
        <v>0</v>
      </c>
      <c r="R158" s="183">
        <f t="shared" si="22"/>
        <v>0</v>
      </c>
      <c r="S158" s="183">
        <v>0</v>
      </c>
      <c r="T158" s="184">
        <f t="shared" si="2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517</v>
      </c>
      <c r="AT158" s="185" t="s">
        <v>124</v>
      </c>
      <c r="AU158" s="185" t="s">
        <v>82</v>
      </c>
      <c r="AY158" s="18" t="s">
        <v>122</v>
      </c>
      <c r="BE158" s="186">
        <f t="shared" si="24"/>
        <v>0</v>
      </c>
      <c r="BF158" s="186">
        <f t="shared" si="25"/>
        <v>0</v>
      </c>
      <c r="BG158" s="186">
        <f t="shared" si="26"/>
        <v>0</v>
      </c>
      <c r="BH158" s="186">
        <f t="shared" si="27"/>
        <v>0</v>
      </c>
      <c r="BI158" s="186">
        <f t="shared" si="28"/>
        <v>0</v>
      </c>
      <c r="BJ158" s="18" t="s">
        <v>80</v>
      </c>
      <c r="BK158" s="186">
        <f t="shared" si="29"/>
        <v>0</v>
      </c>
      <c r="BL158" s="18" t="s">
        <v>517</v>
      </c>
      <c r="BM158" s="185" t="s">
        <v>714</v>
      </c>
    </row>
    <row r="159" spans="1:65" s="2" customFormat="1" ht="16.5" customHeight="1">
      <c r="A159" s="35"/>
      <c r="B159" s="36"/>
      <c r="C159" s="174" t="s">
        <v>715</v>
      </c>
      <c r="D159" s="174" t="s">
        <v>124</v>
      </c>
      <c r="E159" s="175" t="s">
        <v>716</v>
      </c>
      <c r="F159" s="176" t="s">
        <v>717</v>
      </c>
      <c r="G159" s="177" t="s">
        <v>172</v>
      </c>
      <c r="H159" s="178">
        <v>94</v>
      </c>
      <c r="I159" s="179"/>
      <c r="J159" s="180">
        <f t="shared" si="20"/>
        <v>0</v>
      </c>
      <c r="K159" s="176" t="s">
        <v>19</v>
      </c>
      <c r="L159" s="40"/>
      <c r="M159" s="181" t="s">
        <v>19</v>
      </c>
      <c r="N159" s="182" t="s">
        <v>43</v>
      </c>
      <c r="O159" s="65"/>
      <c r="P159" s="183">
        <f t="shared" si="21"/>
        <v>0</v>
      </c>
      <c r="Q159" s="183">
        <v>0</v>
      </c>
      <c r="R159" s="183">
        <f t="shared" si="22"/>
        <v>0</v>
      </c>
      <c r="S159" s="183">
        <v>0</v>
      </c>
      <c r="T159" s="184">
        <f t="shared" si="2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517</v>
      </c>
      <c r="AT159" s="185" t="s">
        <v>124</v>
      </c>
      <c r="AU159" s="185" t="s">
        <v>82</v>
      </c>
      <c r="AY159" s="18" t="s">
        <v>122</v>
      </c>
      <c r="BE159" s="186">
        <f t="shared" si="24"/>
        <v>0</v>
      </c>
      <c r="BF159" s="186">
        <f t="shared" si="25"/>
        <v>0</v>
      </c>
      <c r="BG159" s="186">
        <f t="shared" si="26"/>
        <v>0</v>
      </c>
      <c r="BH159" s="186">
        <f t="shared" si="27"/>
        <v>0</v>
      </c>
      <c r="BI159" s="186">
        <f t="shared" si="28"/>
        <v>0</v>
      </c>
      <c r="BJ159" s="18" t="s">
        <v>80</v>
      </c>
      <c r="BK159" s="186">
        <f t="shared" si="29"/>
        <v>0</v>
      </c>
      <c r="BL159" s="18" t="s">
        <v>517</v>
      </c>
      <c r="BM159" s="185" t="s">
        <v>718</v>
      </c>
    </row>
    <row r="160" spans="1:65" s="2" customFormat="1" ht="16.5" customHeight="1">
      <c r="A160" s="35"/>
      <c r="B160" s="36"/>
      <c r="C160" s="174" t="s">
        <v>719</v>
      </c>
      <c r="D160" s="174" t="s">
        <v>124</v>
      </c>
      <c r="E160" s="175" t="s">
        <v>720</v>
      </c>
      <c r="F160" s="176" t="s">
        <v>721</v>
      </c>
      <c r="G160" s="177" t="s">
        <v>141</v>
      </c>
      <c r="H160" s="178">
        <v>6.58</v>
      </c>
      <c r="I160" s="179"/>
      <c r="J160" s="180">
        <f t="shared" si="20"/>
        <v>0</v>
      </c>
      <c r="K160" s="176" t="s">
        <v>19</v>
      </c>
      <c r="L160" s="40"/>
      <c r="M160" s="181" t="s">
        <v>19</v>
      </c>
      <c r="N160" s="182" t="s">
        <v>43</v>
      </c>
      <c r="O160" s="65"/>
      <c r="P160" s="183">
        <f t="shared" si="21"/>
        <v>0</v>
      </c>
      <c r="Q160" s="183">
        <v>0</v>
      </c>
      <c r="R160" s="183">
        <f t="shared" si="22"/>
        <v>0</v>
      </c>
      <c r="S160" s="183">
        <v>0</v>
      </c>
      <c r="T160" s="184">
        <f t="shared" si="2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517</v>
      </c>
      <c r="AT160" s="185" t="s">
        <v>124</v>
      </c>
      <c r="AU160" s="185" t="s">
        <v>82</v>
      </c>
      <c r="AY160" s="18" t="s">
        <v>122</v>
      </c>
      <c r="BE160" s="186">
        <f t="shared" si="24"/>
        <v>0</v>
      </c>
      <c r="BF160" s="186">
        <f t="shared" si="25"/>
        <v>0</v>
      </c>
      <c r="BG160" s="186">
        <f t="shared" si="26"/>
        <v>0</v>
      </c>
      <c r="BH160" s="186">
        <f t="shared" si="27"/>
        <v>0</v>
      </c>
      <c r="BI160" s="186">
        <f t="shared" si="28"/>
        <v>0</v>
      </c>
      <c r="BJ160" s="18" t="s">
        <v>80</v>
      </c>
      <c r="BK160" s="186">
        <f t="shared" si="29"/>
        <v>0</v>
      </c>
      <c r="BL160" s="18" t="s">
        <v>517</v>
      </c>
      <c r="BM160" s="185" t="s">
        <v>722</v>
      </c>
    </row>
    <row r="161" spans="1:65" s="2" customFormat="1" ht="16.5" customHeight="1">
      <c r="A161" s="35"/>
      <c r="B161" s="36"/>
      <c r="C161" s="174" t="s">
        <v>723</v>
      </c>
      <c r="D161" s="174" t="s">
        <v>124</v>
      </c>
      <c r="E161" s="175" t="s">
        <v>724</v>
      </c>
      <c r="F161" s="176" t="s">
        <v>725</v>
      </c>
      <c r="G161" s="177" t="s">
        <v>141</v>
      </c>
      <c r="H161" s="178">
        <v>6.58</v>
      </c>
      <c r="I161" s="179"/>
      <c r="J161" s="180">
        <f t="shared" si="20"/>
        <v>0</v>
      </c>
      <c r="K161" s="176" t="s">
        <v>19</v>
      </c>
      <c r="L161" s="40"/>
      <c r="M161" s="181" t="s">
        <v>19</v>
      </c>
      <c r="N161" s="182" t="s">
        <v>43</v>
      </c>
      <c r="O161" s="65"/>
      <c r="P161" s="183">
        <f t="shared" si="21"/>
        <v>0</v>
      </c>
      <c r="Q161" s="183">
        <v>0</v>
      </c>
      <c r="R161" s="183">
        <f t="shared" si="22"/>
        <v>0</v>
      </c>
      <c r="S161" s="183">
        <v>0</v>
      </c>
      <c r="T161" s="184">
        <f t="shared" si="2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517</v>
      </c>
      <c r="AT161" s="185" t="s">
        <v>124</v>
      </c>
      <c r="AU161" s="185" t="s">
        <v>82</v>
      </c>
      <c r="AY161" s="18" t="s">
        <v>122</v>
      </c>
      <c r="BE161" s="186">
        <f t="shared" si="24"/>
        <v>0</v>
      </c>
      <c r="BF161" s="186">
        <f t="shared" si="25"/>
        <v>0</v>
      </c>
      <c r="BG161" s="186">
        <f t="shared" si="26"/>
        <v>0</v>
      </c>
      <c r="BH161" s="186">
        <f t="shared" si="27"/>
        <v>0</v>
      </c>
      <c r="BI161" s="186">
        <f t="shared" si="28"/>
        <v>0</v>
      </c>
      <c r="BJ161" s="18" t="s">
        <v>80</v>
      </c>
      <c r="BK161" s="186">
        <f t="shared" si="29"/>
        <v>0</v>
      </c>
      <c r="BL161" s="18" t="s">
        <v>517</v>
      </c>
      <c r="BM161" s="185" t="s">
        <v>726</v>
      </c>
    </row>
    <row r="162" spans="1:65" s="2" customFormat="1" ht="16.5" customHeight="1">
      <c r="A162" s="35"/>
      <c r="B162" s="36"/>
      <c r="C162" s="174" t="s">
        <v>727</v>
      </c>
      <c r="D162" s="174" t="s">
        <v>124</v>
      </c>
      <c r="E162" s="175" t="s">
        <v>728</v>
      </c>
      <c r="F162" s="176" t="s">
        <v>729</v>
      </c>
      <c r="G162" s="177" t="s">
        <v>127</v>
      </c>
      <c r="H162" s="178">
        <v>47</v>
      </c>
      <c r="I162" s="179"/>
      <c r="J162" s="180">
        <f t="shared" si="20"/>
        <v>0</v>
      </c>
      <c r="K162" s="176" t="s">
        <v>19</v>
      </c>
      <c r="L162" s="40"/>
      <c r="M162" s="181" t="s">
        <v>19</v>
      </c>
      <c r="N162" s="182" t="s">
        <v>43</v>
      </c>
      <c r="O162" s="65"/>
      <c r="P162" s="183">
        <f t="shared" si="21"/>
        <v>0</v>
      </c>
      <c r="Q162" s="183">
        <v>0</v>
      </c>
      <c r="R162" s="183">
        <f t="shared" si="22"/>
        <v>0</v>
      </c>
      <c r="S162" s="183">
        <v>0</v>
      </c>
      <c r="T162" s="184">
        <f t="shared" si="2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517</v>
      </c>
      <c r="AT162" s="185" t="s">
        <v>124</v>
      </c>
      <c r="AU162" s="185" t="s">
        <v>82</v>
      </c>
      <c r="AY162" s="18" t="s">
        <v>122</v>
      </c>
      <c r="BE162" s="186">
        <f t="shared" si="24"/>
        <v>0</v>
      </c>
      <c r="BF162" s="186">
        <f t="shared" si="25"/>
        <v>0</v>
      </c>
      <c r="BG162" s="186">
        <f t="shared" si="26"/>
        <v>0</v>
      </c>
      <c r="BH162" s="186">
        <f t="shared" si="27"/>
        <v>0</v>
      </c>
      <c r="BI162" s="186">
        <f t="shared" si="28"/>
        <v>0</v>
      </c>
      <c r="BJ162" s="18" t="s">
        <v>80</v>
      </c>
      <c r="BK162" s="186">
        <f t="shared" si="29"/>
        <v>0</v>
      </c>
      <c r="BL162" s="18" t="s">
        <v>517</v>
      </c>
      <c r="BM162" s="185" t="s">
        <v>730</v>
      </c>
    </row>
    <row r="163" spans="1:65" s="2" customFormat="1" ht="16.5" customHeight="1">
      <c r="A163" s="35"/>
      <c r="B163" s="36"/>
      <c r="C163" s="174" t="s">
        <v>731</v>
      </c>
      <c r="D163" s="174" t="s">
        <v>124</v>
      </c>
      <c r="E163" s="175" t="s">
        <v>732</v>
      </c>
      <c r="F163" s="176" t="s">
        <v>733</v>
      </c>
      <c r="G163" s="177" t="s">
        <v>141</v>
      </c>
      <c r="H163" s="178">
        <v>6.58</v>
      </c>
      <c r="I163" s="179"/>
      <c r="J163" s="180">
        <f t="shared" si="20"/>
        <v>0</v>
      </c>
      <c r="K163" s="176" t="s">
        <v>19</v>
      </c>
      <c r="L163" s="40"/>
      <c r="M163" s="181" t="s">
        <v>19</v>
      </c>
      <c r="N163" s="182" t="s">
        <v>43</v>
      </c>
      <c r="O163" s="65"/>
      <c r="P163" s="183">
        <f t="shared" si="21"/>
        <v>0</v>
      </c>
      <c r="Q163" s="183">
        <v>0</v>
      </c>
      <c r="R163" s="183">
        <f t="shared" si="22"/>
        <v>0</v>
      </c>
      <c r="S163" s="183">
        <v>0</v>
      </c>
      <c r="T163" s="184">
        <f t="shared" si="2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517</v>
      </c>
      <c r="AT163" s="185" t="s">
        <v>124</v>
      </c>
      <c r="AU163" s="185" t="s">
        <v>82</v>
      </c>
      <c r="AY163" s="18" t="s">
        <v>122</v>
      </c>
      <c r="BE163" s="186">
        <f t="shared" si="24"/>
        <v>0</v>
      </c>
      <c r="BF163" s="186">
        <f t="shared" si="25"/>
        <v>0</v>
      </c>
      <c r="BG163" s="186">
        <f t="shared" si="26"/>
        <v>0</v>
      </c>
      <c r="BH163" s="186">
        <f t="shared" si="27"/>
        <v>0</v>
      </c>
      <c r="BI163" s="186">
        <f t="shared" si="28"/>
        <v>0</v>
      </c>
      <c r="BJ163" s="18" t="s">
        <v>80</v>
      </c>
      <c r="BK163" s="186">
        <f t="shared" si="29"/>
        <v>0</v>
      </c>
      <c r="BL163" s="18" t="s">
        <v>517</v>
      </c>
      <c r="BM163" s="185" t="s">
        <v>734</v>
      </c>
    </row>
    <row r="164" spans="1:65" s="2" customFormat="1" ht="16.5" customHeight="1">
      <c r="A164" s="35"/>
      <c r="B164" s="36"/>
      <c r="C164" s="174" t="s">
        <v>735</v>
      </c>
      <c r="D164" s="174" t="s">
        <v>124</v>
      </c>
      <c r="E164" s="175" t="s">
        <v>736</v>
      </c>
      <c r="F164" s="176" t="s">
        <v>737</v>
      </c>
      <c r="G164" s="177" t="s">
        <v>127</v>
      </c>
      <c r="H164" s="178">
        <v>10</v>
      </c>
      <c r="I164" s="179"/>
      <c r="J164" s="180">
        <f t="shared" si="20"/>
        <v>0</v>
      </c>
      <c r="K164" s="176" t="s">
        <v>19</v>
      </c>
      <c r="L164" s="40"/>
      <c r="M164" s="181" t="s">
        <v>19</v>
      </c>
      <c r="N164" s="182" t="s">
        <v>43</v>
      </c>
      <c r="O164" s="65"/>
      <c r="P164" s="183">
        <f t="shared" si="21"/>
        <v>0</v>
      </c>
      <c r="Q164" s="183">
        <v>0</v>
      </c>
      <c r="R164" s="183">
        <f t="shared" si="22"/>
        <v>0</v>
      </c>
      <c r="S164" s="183">
        <v>0</v>
      </c>
      <c r="T164" s="184">
        <f t="shared" si="2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517</v>
      </c>
      <c r="AT164" s="185" t="s">
        <v>124</v>
      </c>
      <c r="AU164" s="185" t="s">
        <v>82</v>
      </c>
      <c r="AY164" s="18" t="s">
        <v>122</v>
      </c>
      <c r="BE164" s="186">
        <f t="shared" si="24"/>
        <v>0</v>
      </c>
      <c r="BF164" s="186">
        <f t="shared" si="25"/>
        <v>0</v>
      </c>
      <c r="BG164" s="186">
        <f t="shared" si="26"/>
        <v>0</v>
      </c>
      <c r="BH164" s="186">
        <f t="shared" si="27"/>
        <v>0</v>
      </c>
      <c r="BI164" s="186">
        <f t="shared" si="28"/>
        <v>0</v>
      </c>
      <c r="BJ164" s="18" t="s">
        <v>80</v>
      </c>
      <c r="BK164" s="186">
        <f t="shared" si="29"/>
        <v>0</v>
      </c>
      <c r="BL164" s="18" t="s">
        <v>517</v>
      </c>
      <c r="BM164" s="185" t="s">
        <v>738</v>
      </c>
    </row>
    <row r="165" spans="1:65" s="2" customFormat="1" ht="16.5" customHeight="1">
      <c r="A165" s="35"/>
      <c r="B165" s="36"/>
      <c r="C165" s="174" t="s">
        <v>739</v>
      </c>
      <c r="D165" s="174" t="s">
        <v>124</v>
      </c>
      <c r="E165" s="175" t="s">
        <v>740</v>
      </c>
      <c r="F165" s="176" t="s">
        <v>741</v>
      </c>
      <c r="G165" s="177" t="s">
        <v>127</v>
      </c>
      <c r="H165" s="178">
        <v>10</v>
      </c>
      <c r="I165" s="179"/>
      <c r="J165" s="180">
        <f t="shared" si="20"/>
        <v>0</v>
      </c>
      <c r="K165" s="176" t="s">
        <v>19</v>
      </c>
      <c r="L165" s="40"/>
      <c r="M165" s="181" t="s">
        <v>19</v>
      </c>
      <c r="N165" s="182" t="s">
        <v>43</v>
      </c>
      <c r="O165" s="65"/>
      <c r="P165" s="183">
        <f t="shared" si="21"/>
        <v>0</v>
      </c>
      <c r="Q165" s="183">
        <v>0</v>
      </c>
      <c r="R165" s="183">
        <f t="shared" si="22"/>
        <v>0</v>
      </c>
      <c r="S165" s="183">
        <v>0</v>
      </c>
      <c r="T165" s="184">
        <f t="shared" si="2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517</v>
      </c>
      <c r="AT165" s="185" t="s">
        <v>124</v>
      </c>
      <c r="AU165" s="185" t="s">
        <v>82</v>
      </c>
      <c r="AY165" s="18" t="s">
        <v>122</v>
      </c>
      <c r="BE165" s="186">
        <f t="shared" si="24"/>
        <v>0</v>
      </c>
      <c r="BF165" s="186">
        <f t="shared" si="25"/>
        <v>0</v>
      </c>
      <c r="BG165" s="186">
        <f t="shared" si="26"/>
        <v>0</v>
      </c>
      <c r="BH165" s="186">
        <f t="shared" si="27"/>
        <v>0</v>
      </c>
      <c r="BI165" s="186">
        <f t="shared" si="28"/>
        <v>0</v>
      </c>
      <c r="BJ165" s="18" t="s">
        <v>80</v>
      </c>
      <c r="BK165" s="186">
        <f t="shared" si="29"/>
        <v>0</v>
      </c>
      <c r="BL165" s="18" t="s">
        <v>517</v>
      </c>
      <c r="BM165" s="185" t="s">
        <v>742</v>
      </c>
    </row>
    <row r="166" spans="1:65" s="2" customFormat="1" ht="16.5" customHeight="1">
      <c r="A166" s="35"/>
      <c r="B166" s="36"/>
      <c r="C166" s="174" t="s">
        <v>743</v>
      </c>
      <c r="D166" s="174" t="s">
        <v>124</v>
      </c>
      <c r="E166" s="175" t="s">
        <v>744</v>
      </c>
      <c r="F166" s="176" t="s">
        <v>745</v>
      </c>
      <c r="G166" s="177" t="s">
        <v>127</v>
      </c>
      <c r="H166" s="178">
        <v>10</v>
      </c>
      <c r="I166" s="179"/>
      <c r="J166" s="180">
        <f t="shared" si="20"/>
        <v>0</v>
      </c>
      <c r="K166" s="176" t="s">
        <v>19</v>
      </c>
      <c r="L166" s="40"/>
      <c r="M166" s="181" t="s">
        <v>19</v>
      </c>
      <c r="N166" s="182" t="s">
        <v>43</v>
      </c>
      <c r="O166" s="65"/>
      <c r="P166" s="183">
        <f t="shared" si="21"/>
        <v>0</v>
      </c>
      <c r="Q166" s="183">
        <v>0</v>
      </c>
      <c r="R166" s="183">
        <f t="shared" si="22"/>
        <v>0</v>
      </c>
      <c r="S166" s="183">
        <v>0</v>
      </c>
      <c r="T166" s="184">
        <f t="shared" si="2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517</v>
      </c>
      <c r="AT166" s="185" t="s">
        <v>124</v>
      </c>
      <c r="AU166" s="185" t="s">
        <v>82</v>
      </c>
      <c r="AY166" s="18" t="s">
        <v>122</v>
      </c>
      <c r="BE166" s="186">
        <f t="shared" si="24"/>
        <v>0</v>
      </c>
      <c r="BF166" s="186">
        <f t="shared" si="25"/>
        <v>0</v>
      </c>
      <c r="BG166" s="186">
        <f t="shared" si="26"/>
        <v>0</v>
      </c>
      <c r="BH166" s="186">
        <f t="shared" si="27"/>
        <v>0</v>
      </c>
      <c r="BI166" s="186">
        <f t="shared" si="28"/>
        <v>0</v>
      </c>
      <c r="BJ166" s="18" t="s">
        <v>80</v>
      </c>
      <c r="BK166" s="186">
        <f t="shared" si="29"/>
        <v>0</v>
      </c>
      <c r="BL166" s="18" t="s">
        <v>517</v>
      </c>
      <c r="BM166" s="185" t="s">
        <v>746</v>
      </c>
    </row>
    <row r="167" spans="1:65" s="2" customFormat="1" ht="16.5" customHeight="1">
      <c r="A167" s="35"/>
      <c r="B167" s="36"/>
      <c r="C167" s="174" t="s">
        <v>747</v>
      </c>
      <c r="D167" s="174" t="s">
        <v>124</v>
      </c>
      <c r="E167" s="175" t="s">
        <v>748</v>
      </c>
      <c r="F167" s="176" t="s">
        <v>749</v>
      </c>
      <c r="G167" s="177" t="s">
        <v>127</v>
      </c>
      <c r="H167" s="178">
        <v>32.9</v>
      </c>
      <c r="I167" s="179"/>
      <c r="J167" s="180">
        <f t="shared" si="20"/>
        <v>0</v>
      </c>
      <c r="K167" s="176" t="s">
        <v>19</v>
      </c>
      <c r="L167" s="40"/>
      <c r="M167" s="181" t="s">
        <v>19</v>
      </c>
      <c r="N167" s="182" t="s">
        <v>43</v>
      </c>
      <c r="O167" s="65"/>
      <c r="P167" s="183">
        <f t="shared" si="21"/>
        <v>0</v>
      </c>
      <c r="Q167" s="183">
        <v>0</v>
      </c>
      <c r="R167" s="183">
        <f t="shared" si="22"/>
        <v>0</v>
      </c>
      <c r="S167" s="183">
        <v>0</v>
      </c>
      <c r="T167" s="184">
        <f t="shared" si="2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517</v>
      </c>
      <c r="AT167" s="185" t="s">
        <v>124</v>
      </c>
      <c r="AU167" s="185" t="s">
        <v>82</v>
      </c>
      <c r="AY167" s="18" t="s">
        <v>122</v>
      </c>
      <c r="BE167" s="186">
        <f t="shared" si="24"/>
        <v>0</v>
      </c>
      <c r="BF167" s="186">
        <f t="shared" si="25"/>
        <v>0</v>
      </c>
      <c r="BG167" s="186">
        <f t="shared" si="26"/>
        <v>0</v>
      </c>
      <c r="BH167" s="186">
        <f t="shared" si="27"/>
        <v>0</v>
      </c>
      <c r="BI167" s="186">
        <f t="shared" si="28"/>
        <v>0</v>
      </c>
      <c r="BJ167" s="18" t="s">
        <v>80</v>
      </c>
      <c r="BK167" s="186">
        <f t="shared" si="29"/>
        <v>0</v>
      </c>
      <c r="BL167" s="18" t="s">
        <v>517</v>
      </c>
      <c r="BM167" s="185" t="s">
        <v>750</v>
      </c>
    </row>
    <row r="168" spans="1:65" s="2" customFormat="1" ht="16.5" customHeight="1">
      <c r="A168" s="35"/>
      <c r="B168" s="36"/>
      <c r="C168" s="216" t="s">
        <v>751</v>
      </c>
      <c r="D168" s="216" t="s">
        <v>189</v>
      </c>
      <c r="E168" s="217" t="s">
        <v>752</v>
      </c>
      <c r="F168" s="218" t="s">
        <v>628</v>
      </c>
      <c r="G168" s="219" t="s">
        <v>578</v>
      </c>
      <c r="H168" s="220">
        <v>1</v>
      </c>
      <c r="I168" s="221"/>
      <c r="J168" s="222">
        <f t="shared" si="20"/>
        <v>0</v>
      </c>
      <c r="K168" s="218" t="s">
        <v>19</v>
      </c>
      <c r="L168" s="223"/>
      <c r="M168" s="224" t="s">
        <v>19</v>
      </c>
      <c r="N168" s="225" t="s">
        <v>43</v>
      </c>
      <c r="O168" s="65"/>
      <c r="P168" s="183">
        <f t="shared" si="21"/>
        <v>0</v>
      </c>
      <c r="Q168" s="183">
        <v>0</v>
      </c>
      <c r="R168" s="183">
        <f t="shared" si="22"/>
        <v>0</v>
      </c>
      <c r="S168" s="183">
        <v>0</v>
      </c>
      <c r="T168" s="184">
        <f t="shared" si="2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516</v>
      </c>
      <c r="AT168" s="185" t="s">
        <v>189</v>
      </c>
      <c r="AU168" s="185" t="s">
        <v>82</v>
      </c>
      <c r="AY168" s="18" t="s">
        <v>122</v>
      </c>
      <c r="BE168" s="186">
        <f t="shared" si="24"/>
        <v>0</v>
      </c>
      <c r="BF168" s="186">
        <f t="shared" si="25"/>
        <v>0</v>
      </c>
      <c r="BG168" s="186">
        <f t="shared" si="26"/>
        <v>0</v>
      </c>
      <c r="BH168" s="186">
        <f t="shared" si="27"/>
        <v>0</v>
      </c>
      <c r="BI168" s="186">
        <f t="shared" si="28"/>
        <v>0</v>
      </c>
      <c r="BJ168" s="18" t="s">
        <v>80</v>
      </c>
      <c r="BK168" s="186">
        <f t="shared" si="29"/>
        <v>0</v>
      </c>
      <c r="BL168" s="18" t="s">
        <v>517</v>
      </c>
      <c r="BM168" s="185" t="s">
        <v>753</v>
      </c>
    </row>
    <row r="169" spans="1:65" s="12" customFormat="1" ht="22.9" customHeight="1">
      <c r="B169" s="158"/>
      <c r="C169" s="159"/>
      <c r="D169" s="160" t="s">
        <v>71</v>
      </c>
      <c r="E169" s="172" t="s">
        <v>754</v>
      </c>
      <c r="F169" s="172" t="s">
        <v>755</v>
      </c>
      <c r="G169" s="159"/>
      <c r="H169" s="159"/>
      <c r="I169" s="162"/>
      <c r="J169" s="173">
        <f>BK169</f>
        <v>0</v>
      </c>
      <c r="K169" s="159"/>
      <c r="L169" s="164"/>
      <c r="M169" s="165"/>
      <c r="N169" s="166"/>
      <c r="O169" s="166"/>
      <c r="P169" s="167">
        <f>SUM(P170:P171)</f>
        <v>0</v>
      </c>
      <c r="Q169" s="166"/>
      <c r="R169" s="167">
        <f>SUM(R170:R171)</f>
        <v>0</v>
      </c>
      <c r="S169" s="166"/>
      <c r="T169" s="168">
        <f>SUM(T170:T171)</f>
        <v>0</v>
      </c>
      <c r="AR169" s="169" t="s">
        <v>147</v>
      </c>
      <c r="AT169" s="170" t="s">
        <v>71</v>
      </c>
      <c r="AU169" s="170" t="s">
        <v>80</v>
      </c>
      <c r="AY169" s="169" t="s">
        <v>122</v>
      </c>
      <c r="BK169" s="171">
        <f>SUM(BK170:BK171)</f>
        <v>0</v>
      </c>
    </row>
    <row r="170" spans="1:65" s="2" customFormat="1" ht="16.5" customHeight="1">
      <c r="A170" s="35"/>
      <c r="B170" s="36"/>
      <c r="C170" s="174" t="s">
        <v>756</v>
      </c>
      <c r="D170" s="174" t="s">
        <v>124</v>
      </c>
      <c r="E170" s="175" t="s">
        <v>757</v>
      </c>
      <c r="F170" s="176" t="s">
        <v>758</v>
      </c>
      <c r="G170" s="177" t="s">
        <v>578</v>
      </c>
      <c r="H170" s="178">
        <v>1</v>
      </c>
      <c r="I170" s="179"/>
      <c r="J170" s="180">
        <f>ROUND(I170*H170,2)</f>
        <v>0</v>
      </c>
      <c r="K170" s="176" t="s">
        <v>19</v>
      </c>
      <c r="L170" s="40"/>
      <c r="M170" s="181" t="s">
        <v>19</v>
      </c>
      <c r="N170" s="182" t="s">
        <v>43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517</v>
      </c>
      <c r="AT170" s="185" t="s">
        <v>124</v>
      </c>
      <c r="AU170" s="185" t="s">
        <v>82</v>
      </c>
      <c r="AY170" s="18" t="s">
        <v>122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80</v>
      </c>
      <c r="BK170" s="186">
        <f>ROUND(I170*H170,2)</f>
        <v>0</v>
      </c>
      <c r="BL170" s="18" t="s">
        <v>517</v>
      </c>
      <c r="BM170" s="185" t="s">
        <v>759</v>
      </c>
    </row>
    <row r="171" spans="1:65" s="2" customFormat="1" ht="16.5" customHeight="1">
      <c r="A171" s="35"/>
      <c r="B171" s="36"/>
      <c r="C171" s="174" t="s">
        <v>760</v>
      </c>
      <c r="D171" s="174" t="s">
        <v>124</v>
      </c>
      <c r="E171" s="175" t="s">
        <v>761</v>
      </c>
      <c r="F171" s="176" t="s">
        <v>762</v>
      </c>
      <c r="G171" s="177" t="s">
        <v>578</v>
      </c>
      <c r="H171" s="178">
        <v>1</v>
      </c>
      <c r="I171" s="179"/>
      <c r="J171" s="180">
        <f>ROUND(I171*H171,2)</f>
        <v>0</v>
      </c>
      <c r="K171" s="176" t="s">
        <v>19</v>
      </c>
      <c r="L171" s="40"/>
      <c r="M171" s="181" t="s">
        <v>19</v>
      </c>
      <c r="N171" s="182" t="s">
        <v>43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517</v>
      </c>
      <c r="AT171" s="185" t="s">
        <v>124</v>
      </c>
      <c r="AU171" s="185" t="s">
        <v>82</v>
      </c>
      <c r="AY171" s="18" t="s">
        <v>122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80</v>
      </c>
      <c r="BK171" s="186">
        <f>ROUND(I171*H171,2)</f>
        <v>0</v>
      </c>
      <c r="BL171" s="18" t="s">
        <v>517</v>
      </c>
      <c r="BM171" s="185" t="s">
        <v>763</v>
      </c>
    </row>
    <row r="172" spans="1:65" s="12" customFormat="1" ht="25.9" customHeight="1">
      <c r="B172" s="158"/>
      <c r="C172" s="159"/>
      <c r="D172" s="160" t="s">
        <v>71</v>
      </c>
      <c r="E172" s="161" t="s">
        <v>764</v>
      </c>
      <c r="F172" s="161" t="s">
        <v>765</v>
      </c>
      <c r="G172" s="159"/>
      <c r="H172" s="159"/>
      <c r="I172" s="162"/>
      <c r="J172" s="163">
        <f>BK172</f>
        <v>0</v>
      </c>
      <c r="K172" s="159"/>
      <c r="L172" s="164"/>
      <c r="M172" s="165"/>
      <c r="N172" s="166"/>
      <c r="O172" s="166"/>
      <c r="P172" s="167">
        <f>P173+P193+P215+P247</f>
        <v>0</v>
      </c>
      <c r="Q172" s="166"/>
      <c r="R172" s="167">
        <f>R173+R193+R215+R247</f>
        <v>0</v>
      </c>
      <c r="S172" s="166"/>
      <c r="T172" s="168">
        <f>T173+T193+T215+T247</f>
        <v>0</v>
      </c>
      <c r="AR172" s="169" t="s">
        <v>147</v>
      </c>
      <c r="AT172" s="170" t="s">
        <v>71</v>
      </c>
      <c r="AU172" s="170" t="s">
        <v>72</v>
      </c>
      <c r="AY172" s="169" t="s">
        <v>122</v>
      </c>
      <c r="BK172" s="171">
        <f>BK173+BK193+BK215+BK247</f>
        <v>0</v>
      </c>
    </row>
    <row r="173" spans="1:65" s="12" customFormat="1" ht="22.9" customHeight="1">
      <c r="B173" s="158"/>
      <c r="C173" s="159"/>
      <c r="D173" s="160" t="s">
        <v>71</v>
      </c>
      <c r="E173" s="172" t="s">
        <v>766</v>
      </c>
      <c r="F173" s="172" t="s">
        <v>767</v>
      </c>
      <c r="G173" s="159"/>
      <c r="H173" s="159"/>
      <c r="I173" s="162"/>
      <c r="J173" s="173">
        <f>BK173</f>
        <v>0</v>
      </c>
      <c r="K173" s="159"/>
      <c r="L173" s="164"/>
      <c r="M173" s="165"/>
      <c r="N173" s="166"/>
      <c r="O173" s="166"/>
      <c r="P173" s="167">
        <f>SUM(P174:P192)</f>
        <v>0</v>
      </c>
      <c r="Q173" s="166"/>
      <c r="R173" s="167">
        <f>SUM(R174:R192)</f>
        <v>0</v>
      </c>
      <c r="S173" s="166"/>
      <c r="T173" s="168">
        <f>SUM(T174:T192)</f>
        <v>0</v>
      </c>
      <c r="AR173" s="169" t="s">
        <v>147</v>
      </c>
      <c r="AT173" s="170" t="s">
        <v>71</v>
      </c>
      <c r="AU173" s="170" t="s">
        <v>80</v>
      </c>
      <c r="AY173" s="169" t="s">
        <v>122</v>
      </c>
      <c r="BK173" s="171">
        <f>SUM(BK174:BK192)</f>
        <v>0</v>
      </c>
    </row>
    <row r="174" spans="1:65" s="2" customFormat="1" ht="16.5" customHeight="1">
      <c r="A174" s="35"/>
      <c r="B174" s="36"/>
      <c r="C174" s="216" t="s">
        <v>768</v>
      </c>
      <c r="D174" s="216" t="s">
        <v>189</v>
      </c>
      <c r="E174" s="217" t="s">
        <v>769</v>
      </c>
      <c r="F174" s="218" t="s">
        <v>515</v>
      </c>
      <c r="G174" s="219" t="s">
        <v>379</v>
      </c>
      <c r="H174" s="220">
        <v>2</v>
      </c>
      <c r="I174" s="221"/>
      <c r="J174" s="222">
        <f t="shared" ref="J174:J192" si="30">ROUND(I174*H174,2)</f>
        <v>0</v>
      </c>
      <c r="K174" s="218" t="s">
        <v>19</v>
      </c>
      <c r="L174" s="223"/>
      <c r="M174" s="224" t="s">
        <v>19</v>
      </c>
      <c r="N174" s="225" t="s">
        <v>43</v>
      </c>
      <c r="O174" s="65"/>
      <c r="P174" s="183">
        <f t="shared" ref="P174:P192" si="31">O174*H174</f>
        <v>0</v>
      </c>
      <c r="Q174" s="183">
        <v>0</v>
      </c>
      <c r="R174" s="183">
        <f t="shared" ref="R174:R192" si="32">Q174*H174</f>
        <v>0</v>
      </c>
      <c r="S174" s="183">
        <v>0</v>
      </c>
      <c r="T174" s="184">
        <f t="shared" ref="T174:T192" si="33"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516</v>
      </c>
      <c r="AT174" s="185" t="s">
        <v>189</v>
      </c>
      <c r="AU174" s="185" t="s">
        <v>82</v>
      </c>
      <c r="AY174" s="18" t="s">
        <v>122</v>
      </c>
      <c r="BE174" s="186">
        <f t="shared" ref="BE174:BE192" si="34">IF(N174="základní",J174,0)</f>
        <v>0</v>
      </c>
      <c r="BF174" s="186">
        <f t="shared" ref="BF174:BF192" si="35">IF(N174="snížená",J174,0)</f>
        <v>0</v>
      </c>
      <c r="BG174" s="186">
        <f t="shared" ref="BG174:BG192" si="36">IF(N174="zákl. přenesená",J174,0)</f>
        <v>0</v>
      </c>
      <c r="BH174" s="186">
        <f t="shared" ref="BH174:BH192" si="37">IF(N174="sníž. přenesená",J174,0)</f>
        <v>0</v>
      </c>
      <c r="BI174" s="186">
        <f t="shared" ref="BI174:BI192" si="38">IF(N174="nulová",J174,0)</f>
        <v>0</v>
      </c>
      <c r="BJ174" s="18" t="s">
        <v>80</v>
      </c>
      <c r="BK174" s="186">
        <f t="shared" ref="BK174:BK192" si="39">ROUND(I174*H174,2)</f>
        <v>0</v>
      </c>
      <c r="BL174" s="18" t="s">
        <v>517</v>
      </c>
      <c r="BM174" s="185" t="s">
        <v>770</v>
      </c>
    </row>
    <row r="175" spans="1:65" s="2" customFormat="1" ht="16.5" customHeight="1">
      <c r="A175" s="35"/>
      <c r="B175" s="36"/>
      <c r="C175" s="216" t="s">
        <v>771</v>
      </c>
      <c r="D175" s="216" t="s">
        <v>189</v>
      </c>
      <c r="E175" s="217" t="s">
        <v>772</v>
      </c>
      <c r="F175" s="218" t="s">
        <v>520</v>
      </c>
      <c r="G175" s="219" t="s">
        <v>379</v>
      </c>
      <c r="H175" s="220">
        <v>2</v>
      </c>
      <c r="I175" s="221"/>
      <c r="J175" s="222">
        <f t="shared" si="30"/>
        <v>0</v>
      </c>
      <c r="K175" s="218" t="s">
        <v>19</v>
      </c>
      <c r="L175" s="223"/>
      <c r="M175" s="224" t="s">
        <v>19</v>
      </c>
      <c r="N175" s="225" t="s">
        <v>43</v>
      </c>
      <c r="O175" s="65"/>
      <c r="P175" s="183">
        <f t="shared" si="31"/>
        <v>0</v>
      </c>
      <c r="Q175" s="183">
        <v>0</v>
      </c>
      <c r="R175" s="183">
        <f t="shared" si="32"/>
        <v>0</v>
      </c>
      <c r="S175" s="183">
        <v>0</v>
      </c>
      <c r="T175" s="184">
        <f t="shared" si="3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516</v>
      </c>
      <c r="AT175" s="185" t="s">
        <v>189</v>
      </c>
      <c r="AU175" s="185" t="s">
        <v>82</v>
      </c>
      <c r="AY175" s="18" t="s">
        <v>122</v>
      </c>
      <c r="BE175" s="186">
        <f t="shared" si="34"/>
        <v>0</v>
      </c>
      <c r="BF175" s="186">
        <f t="shared" si="35"/>
        <v>0</v>
      </c>
      <c r="BG175" s="186">
        <f t="shared" si="36"/>
        <v>0</v>
      </c>
      <c r="BH175" s="186">
        <f t="shared" si="37"/>
        <v>0</v>
      </c>
      <c r="BI175" s="186">
        <f t="shared" si="38"/>
        <v>0</v>
      </c>
      <c r="BJ175" s="18" t="s">
        <v>80</v>
      </c>
      <c r="BK175" s="186">
        <f t="shared" si="39"/>
        <v>0</v>
      </c>
      <c r="BL175" s="18" t="s">
        <v>517</v>
      </c>
      <c r="BM175" s="185" t="s">
        <v>773</v>
      </c>
    </row>
    <row r="176" spans="1:65" s="2" customFormat="1" ht="16.5" customHeight="1">
      <c r="A176" s="35"/>
      <c r="B176" s="36"/>
      <c r="C176" s="216" t="s">
        <v>774</v>
      </c>
      <c r="D176" s="216" t="s">
        <v>189</v>
      </c>
      <c r="E176" s="217" t="s">
        <v>775</v>
      </c>
      <c r="F176" s="218" t="s">
        <v>526</v>
      </c>
      <c r="G176" s="219" t="s">
        <v>379</v>
      </c>
      <c r="H176" s="220">
        <v>2</v>
      </c>
      <c r="I176" s="221"/>
      <c r="J176" s="222">
        <f t="shared" si="30"/>
        <v>0</v>
      </c>
      <c r="K176" s="218" t="s">
        <v>19</v>
      </c>
      <c r="L176" s="223"/>
      <c r="M176" s="224" t="s">
        <v>19</v>
      </c>
      <c r="N176" s="225" t="s">
        <v>43</v>
      </c>
      <c r="O176" s="65"/>
      <c r="P176" s="183">
        <f t="shared" si="31"/>
        <v>0</v>
      </c>
      <c r="Q176" s="183">
        <v>0</v>
      </c>
      <c r="R176" s="183">
        <f t="shared" si="32"/>
        <v>0</v>
      </c>
      <c r="S176" s="183">
        <v>0</v>
      </c>
      <c r="T176" s="184">
        <f t="shared" si="3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516</v>
      </c>
      <c r="AT176" s="185" t="s">
        <v>189</v>
      </c>
      <c r="AU176" s="185" t="s">
        <v>82</v>
      </c>
      <c r="AY176" s="18" t="s">
        <v>122</v>
      </c>
      <c r="BE176" s="186">
        <f t="shared" si="34"/>
        <v>0</v>
      </c>
      <c r="BF176" s="186">
        <f t="shared" si="35"/>
        <v>0</v>
      </c>
      <c r="BG176" s="186">
        <f t="shared" si="36"/>
        <v>0</v>
      </c>
      <c r="BH176" s="186">
        <f t="shared" si="37"/>
        <v>0</v>
      </c>
      <c r="BI176" s="186">
        <f t="shared" si="38"/>
        <v>0</v>
      </c>
      <c r="BJ176" s="18" t="s">
        <v>80</v>
      </c>
      <c r="BK176" s="186">
        <f t="shared" si="39"/>
        <v>0</v>
      </c>
      <c r="BL176" s="18" t="s">
        <v>517</v>
      </c>
      <c r="BM176" s="185" t="s">
        <v>776</v>
      </c>
    </row>
    <row r="177" spans="1:65" s="2" customFormat="1" ht="16.5" customHeight="1">
      <c r="A177" s="35"/>
      <c r="B177" s="36"/>
      <c r="C177" s="216" t="s">
        <v>777</v>
      </c>
      <c r="D177" s="216" t="s">
        <v>189</v>
      </c>
      <c r="E177" s="217" t="s">
        <v>778</v>
      </c>
      <c r="F177" s="218" t="s">
        <v>529</v>
      </c>
      <c r="G177" s="219" t="s">
        <v>379</v>
      </c>
      <c r="H177" s="220">
        <v>2</v>
      </c>
      <c r="I177" s="221"/>
      <c r="J177" s="222">
        <f t="shared" si="30"/>
        <v>0</v>
      </c>
      <c r="K177" s="218" t="s">
        <v>19</v>
      </c>
      <c r="L177" s="223"/>
      <c r="M177" s="224" t="s">
        <v>19</v>
      </c>
      <c r="N177" s="225" t="s">
        <v>43</v>
      </c>
      <c r="O177" s="65"/>
      <c r="P177" s="183">
        <f t="shared" si="31"/>
        <v>0</v>
      </c>
      <c r="Q177" s="183">
        <v>0</v>
      </c>
      <c r="R177" s="183">
        <f t="shared" si="32"/>
        <v>0</v>
      </c>
      <c r="S177" s="183">
        <v>0</v>
      </c>
      <c r="T177" s="184">
        <f t="shared" si="3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516</v>
      </c>
      <c r="AT177" s="185" t="s">
        <v>189</v>
      </c>
      <c r="AU177" s="185" t="s">
        <v>82</v>
      </c>
      <c r="AY177" s="18" t="s">
        <v>122</v>
      </c>
      <c r="BE177" s="186">
        <f t="shared" si="34"/>
        <v>0</v>
      </c>
      <c r="BF177" s="186">
        <f t="shared" si="35"/>
        <v>0</v>
      </c>
      <c r="BG177" s="186">
        <f t="shared" si="36"/>
        <v>0</v>
      </c>
      <c r="BH177" s="186">
        <f t="shared" si="37"/>
        <v>0</v>
      </c>
      <c r="BI177" s="186">
        <f t="shared" si="38"/>
        <v>0</v>
      </c>
      <c r="BJ177" s="18" t="s">
        <v>80</v>
      </c>
      <c r="BK177" s="186">
        <f t="shared" si="39"/>
        <v>0</v>
      </c>
      <c r="BL177" s="18" t="s">
        <v>517</v>
      </c>
      <c r="BM177" s="185" t="s">
        <v>779</v>
      </c>
    </row>
    <row r="178" spans="1:65" s="2" customFormat="1" ht="16.5" customHeight="1">
      <c r="A178" s="35"/>
      <c r="B178" s="36"/>
      <c r="C178" s="216" t="s">
        <v>780</v>
      </c>
      <c r="D178" s="216" t="s">
        <v>189</v>
      </c>
      <c r="E178" s="217" t="s">
        <v>781</v>
      </c>
      <c r="F178" s="218" t="s">
        <v>532</v>
      </c>
      <c r="G178" s="219" t="s">
        <v>379</v>
      </c>
      <c r="H178" s="220">
        <v>2</v>
      </c>
      <c r="I178" s="221"/>
      <c r="J178" s="222">
        <f t="shared" si="30"/>
        <v>0</v>
      </c>
      <c r="K178" s="218" t="s">
        <v>19</v>
      </c>
      <c r="L178" s="223"/>
      <c r="M178" s="224" t="s">
        <v>19</v>
      </c>
      <c r="N178" s="225" t="s">
        <v>43</v>
      </c>
      <c r="O178" s="65"/>
      <c r="P178" s="183">
        <f t="shared" si="31"/>
        <v>0</v>
      </c>
      <c r="Q178" s="183">
        <v>0</v>
      </c>
      <c r="R178" s="183">
        <f t="shared" si="32"/>
        <v>0</v>
      </c>
      <c r="S178" s="183">
        <v>0</v>
      </c>
      <c r="T178" s="184">
        <f t="shared" si="3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516</v>
      </c>
      <c r="AT178" s="185" t="s">
        <v>189</v>
      </c>
      <c r="AU178" s="185" t="s">
        <v>82</v>
      </c>
      <c r="AY178" s="18" t="s">
        <v>122</v>
      </c>
      <c r="BE178" s="186">
        <f t="shared" si="34"/>
        <v>0</v>
      </c>
      <c r="BF178" s="186">
        <f t="shared" si="35"/>
        <v>0</v>
      </c>
      <c r="BG178" s="186">
        <f t="shared" si="36"/>
        <v>0</v>
      </c>
      <c r="BH178" s="186">
        <f t="shared" si="37"/>
        <v>0</v>
      </c>
      <c r="BI178" s="186">
        <f t="shared" si="38"/>
        <v>0</v>
      </c>
      <c r="BJ178" s="18" t="s">
        <v>80</v>
      </c>
      <c r="BK178" s="186">
        <f t="shared" si="39"/>
        <v>0</v>
      </c>
      <c r="BL178" s="18" t="s">
        <v>517</v>
      </c>
      <c r="BM178" s="185" t="s">
        <v>782</v>
      </c>
    </row>
    <row r="179" spans="1:65" s="2" customFormat="1" ht="16.5" customHeight="1">
      <c r="A179" s="35"/>
      <c r="B179" s="36"/>
      <c r="C179" s="216" t="s">
        <v>783</v>
      </c>
      <c r="D179" s="216" t="s">
        <v>189</v>
      </c>
      <c r="E179" s="217" t="s">
        <v>784</v>
      </c>
      <c r="F179" s="218" t="s">
        <v>535</v>
      </c>
      <c r="G179" s="219" t="s">
        <v>172</v>
      </c>
      <c r="H179" s="220">
        <v>13</v>
      </c>
      <c r="I179" s="221"/>
      <c r="J179" s="222">
        <f t="shared" si="30"/>
        <v>0</v>
      </c>
      <c r="K179" s="218" t="s">
        <v>19</v>
      </c>
      <c r="L179" s="223"/>
      <c r="M179" s="224" t="s">
        <v>19</v>
      </c>
      <c r="N179" s="225" t="s">
        <v>43</v>
      </c>
      <c r="O179" s="65"/>
      <c r="P179" s="183">
        <f t="shared" si="31"/>
        <v>0</v>
      </c>
      <c r="Q179" s="183">
        <v>0</v>
      </c>
      <c r="R179" s="183">
        <f t="shared" si="32"/>
        <v>0</v>
      </c>
      <c r="S179" s="183">
        <v>0</v>
      </c>
      <c r="T179" s="184">
        <f t="shared" si="3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516</v>
      </c>
      <c r="AT179" s="185" t="s">
        <v>189</v>
      </c>
      <c r="AU179" s="185" t="s">
        <v>82</v>
      </c>
      <c r="AY179" s="18" t="s">
        <v>122</v>
      </c>
      <c r="BE179" s="186">
        <f t="shared" si="34"/>
        <v>0</v>
      </c>
      <c r="BF179" s="186">
        <f t="shared" si="35"/>
        <v>0</v>
      </c>
      <c r="BG179" s="186">
        <f t="shared" si="36"/>
        <v>0</v>
      </c>
      <c r="BH179" s="186">
        <f t="shared" si="37"/>
        <v>0</v>
      </c>
      <c r="BI179" s="186">
        <f t="shared" si="38"/>
        <v>0</v>
      </c>
      <c r="BJ179" s="18" t="s">
        <v>80</v>
      </c>
      <c r="BK179" s="186">
        <f t="shared" si="39"/>
        <v>0</v>
      </c>
      <c r="BL179" s="18" t="s">
        <v>517</v>
      </c>
      <c r="BM179" s="185" t="s">
        <v>785</v>
      </c>
    </row>
    <row r="180" spans="1:65" s="2" customFormat="1" ht="16.5" customHeight="1">
      <c r="A180" s="35"/>
      <c r="B180" s="36"/>
      <c r="C180" s="216" t="s">
        <v>786</v>
      </c>
      <c r="D180" s="216" t="s">
        <v>189</v>
      </c>
      <c r="E180" s="217" t="s">
        <v>787</v>
      </c>
      <c r="F180" s="218" t="s">
        <v>538</v>
      </c>
      <c r="G180" s="219" t="s">
        <v>172</v>
      </c>
      <c r="H180" s="220">
        <v>98</v>
      </c>
      <c r="I180" s="221"/>
      <c r="J180" s="222">
        <f t="shared" si="30"/>
        <v>0</v>
      </c>
      <c r="K180" s="218" t="s">
        <v>19</v>
      </c>
      <c r="L180" s="223"/>
      <c r="M180" s="224" t="s">
        <v>19</v>
      </c>
      <c r="N180" s="225" t="s">
        <v>43</v>
      </c>
      <c r="O180" s="65"/>
      <c r="P180" s="183">
        <f t="shared" si="31"/>
        <v>0</v>
      </c>
      <c r="Q180" s="183">
        <v>0</v>
      </c>
      <c r="R180" s="183">
        <f t="shared" si="32"/>
        <v>0</v>
      </c>
      <c r="S180" s="183">
        <v>0</v>
      </c>
      <c r="T180" s="184">
        <f t="shared" si="3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516</v>
      </c>
      <c r="AT180" s="185" t="s">
        <v>189</v>
      </c>
      <c r="AU180" s="185" t="s">
        <v>82</v>
      </c>
      <c r="AY180" s="18" t="s">
        <v>122</v>
      </c>
      <c r="BE180" s="186">
        <f t="shared" si="34"/>
        <v>0</v>
      </c>
      <c r="BF180" s="186">
        <f t="shared" si="35"/>
        <v>0</v>
      </c>
      <c r="BG180" s="186">
        <f t="shared" si="36"/>
        <v>0</v>
      </c>
      <c r="BH180" s="186">
        <f t="shared" si="37"/>
        <v>0</v>
      </c>
      <c r="BI180" s="186">
        <f t="shared" si="38"/>
        <v>0</v>
      </c>
      <c r="BJ180" s="18" t="s">
        <v>80</v>
      </c>
      <c r="BK180" s="186">
        <f t="shared" si="39"/>
        <v>0</v>
      </c>
      <c r="BL180" s="18" t="s">
        <v>517</v>
      </c>
      <c r="BM180" s="185" t="s">
        <v>788</v>
      </c>
    </row>
    <row r="181" spans="1:65" s="2" customFormat="1" ht="16.5" customHeight="1">
      <c r="A181" s="35"/>
      <c r="B181" s="36"/>
      <c r="C181" s="216" t="s">
        <v>789</v>
      </c>
      <c r="D181" s="216" t="s">
        <v>189</v>
      </c>
      <c r="E181" s="217" t="s">
        <v>790</v>
      </c>
      <c r="F181" s="218" t="s">
        <v>541</v>
      </c>
      <c r="G181" s="219" t="s">
        <v>172</v>
      </c>
      <c r="H181" s="220">
        <v>95</v>
      </c>
      <c r="I181" s="221"/>
      <c r="J181" s="222">
        <f t="shared" si="30"/>
        <v>0</v>
      </c>
      <c r="K181" s="218" t="s">
        <v>19</v>
      </c>
      <c r="L181" s="223"/>
      <c r="M181" s="224" t="s">
        <v>19</v>
      </c>
      <c r="N181" s="225" t="s">
        <v>43</v>
      </c>
      <c r="O181" s="65"/>
      <c r="P181" s="183">
        <f t="shared" si="31"/>
        <v>0</v>
      </c>
      <c r="Q181" s="183">
        <v>0</v>
      </c>
      <c r="R181" s="183">
        <f t="shared" si="32"/>
        <v>0</v>
      </c>
      <c r="S181" s="183">
        <v>0</v>
      </c>
      <c r="T181" s="184">
        <f t="shared" si="3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516</v>
      </c>
      <c r="AT181" s="185" t="s">
        <v>189</v>
      </c>
      <c r="AU181" s="185" t="s">
        <v>82</v>
      </c>
      <c r="AY181" s="18" t="s">
        <v>122</v>
      </c>
      <c r="BE181" s="186">
        <f t="shared" si="34"/>
        <v>0</v>
      </c>
      <c r="BF181" s="186">
        <f t="shared" si="35"/>
        <v>0</v>
      </c>
      <c r="BG181" s="186">
        <f t="shared" si="36"/>
        <v>0</v>
      </c>
      <c r="BH181" s="186">
        <f t="shared" si="37"/>
        <v>0</v>
      </c>
      <c r="BI181" s="186">
        <f t="shared" si="38"/>
        <v>0</v>
      </c>
      <c r="BJ181" s="18" t="s">
        <v>80</v>
      </c>
      <c r="BK181" s="186">
        <f t="shared" si="39"/>
        <v>0</v>
      </c>
      <c r="BL181" s="18" t="s">
        <v>517</v>
      </c>
      <c r="BM181" s="185" t="s">
        <v>791</v>
      </c>
    </row>
    <row r="182" spans="1:65" s="2" customFormat="1" ht="16.5" customHeight="1">
      <c r="A182" s="35"/>
      <c r="B182" s="36"/>
      <c r="C182" s="216" t="s">
        <v>792</v>
      </c>
      <c r="D182" s="216" t="s">
        <v>189</v>
      </c>
      <c r="E182" s="217" t="s">
        <v>793</v>
      </c>
      <c r="F182" s="218" t="s">
        <v>544</v>
      </c>
      <c r="G182" s="219" t="s">
        <v>172</v>
      </c>
      <c r="H182" s="220">
        <v>95</v>
      </c>
      <c r="I182" s="221"/>
      <c r="J182" s="222">
        <f t="shared" si="30"/>
        <v>0</v>
      </c>
      <c r="K182" s="218" t="s">
        <v>19</v>
      </c>
      <c r="L182" s="223"/>
      <c r="M182" s="224" t="s">
        <v>19</v>
      </c>
      <c r="N182" s="225" t="s">
        <v>43</v>
      </c>
      <c r="O182" s="65"/>
      <c r="P182" s="183">
        <f t="shared" si="31"/>
        <v>0</v>
      </c>
      <c r="Q182" s="183">
        <v>0</v>
      </c>
      <c r="R182" s="183">
        <f t="shared" si="32"/>
        <v>0</v>
      </c>
      <c r="S182" s="183">
        <v>0</v>
      </c>
      <c r="T182" s="184">
        <f t="shared" si="3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516</v>
      </c>
      <c r="AT182" s="185" t="s">
        <v>189</v>
      </c>
      <c r="AU182" s="185" t="s">
        <v>82</v>
      </c>
      <c r="AY182" s="18" t="s">
        <v>122</v>
      </c>
      <c r="BE182" s="186">
        <f t="shared" si="34"/>
        <v>0</v>
      </c>
      <c r="BF182" s="186">
        <f t="shared" si="35"/>
        <v>0</v>
      </c>
      <c r="BG182" s="186">
        <f t="shared" si="36"/>
        <v>0</v>
      </c>
      <c r="BH182" s="186">
        <f t="shared" si="37"/>
        <v>0</v>
      </c>
      <c r="BI182" s="186">
        <f t="shared" si="38"/>
        <v>0</v>
      </c>
      <c r="BJ182" s="18" t="s">
        <v>80</v>
      </c>
      <c r="BK182" s="186">
        <f t="shared" si="39"/>
        <v>0</v>
      </c>
      <c r="BL182" s="18" t="s">
        <v>517</v>
      </c>
      <c r="BM182" s="185" t="s">
        <v>794</v>
      </c>
    </row>
    <row r="183" spans="1:65" s="2" customFormat="1" ht="16.5" customHeight="1">
      <c r="A183" s="35"/>
      <c r="B183" s="36"/>
      <c r="C183" s="216" t="s">
        <v>795</v>
      </c>
      <c r="D183" s="216" t="s">
        <v>189</v>
      </c>
      <c r="E183" s="217" t="s">
        <v>796</v>
      </c>
      <c r="F183" s="218" t="s">
        <v>547</v>
      </c>
      <c r="G183" s="219" t="s">
        <v>172</v>
      </c>
      <c r="H183" s="220">
        <v>40</v>
      </c>
      <c r="I183" s="221"/>
      <c r="J183" s="222">
        <f t="shared" si="30"/>
        <v>0</v>
      </c>
      <c r="K183" s="218" t="s">
        <v>19</v>
      </c>
      <c r="L183" s="223"/>
      <c r="M183" s="224" t="s">
        <v>19</v>
      </c>
      <c r="N183" s="225" t="s">
        <v>43</v>
      </c>
      <c r="O183" s="65"/>
      <c r="P183" s="183">
        <f t="shared" si="31"/>
        <v>0</v>
      </c>
      <c r="Q183" s="183">
        <v>0</v>
      </c>
      <c r="R183" s="183">
        <f t="shared" si="32"/>
        <v>0</v>
      </c>
      <c r="S183" s="183">
        <v>0</v>
      </c>
      <c r="T183" s="184">
        <f t="shared" si="3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516</v>
      </c>
      <c r="AT183" s="185" t="s">
        <v>189</v>
      </c>
      <c r="AU183" s="185" t="s">
        <v>82</v>
      </c>
      <c r="AY183" s="18" t="s">
        <v>122</v>
      </c>
      <c r="BE183" s="186">
        <f t="shared" si="34"/>
        <v>0</v>
      </c>
      <c r="BF183" s="186">
        <f t="shared" si="35"/>
        <v>0</v>
      </c>
      <c r="BG183" s="186">
        <f t="shared" si="36"/>
        <v>0</v>
      </c>
      <c r="BH183" s="186">
        <f t="shared" si="37"/>
        <v>0</v>
      </c>
      <c r="BI183" s="186">
        <f t="shared" si="38"/>
        <v>0</v>
      </c>
      <c r="BJ183" s="18" t="s">
        <v>80</v>
      </c>
      <c r="BK183" s="186">
        <f t="shared" si="39"/>
        <v>0</v>
      </c>
      <c r="BL183" s="18" t="s">
        <v>517</v>
      </c>
      <c r="BM183" s="185" t="s">
        <v>797</v>
      </c>
    </row>
    <row r="184" spans="1:65" s="2" customFormat="1" ht="16.5" customHeight="1">
      <c r="A184" s="35"/>
      <c r="B184" s="36"/>
      <c r="C184" s="216" t="s">
        <v>798</v>
      </c>
      <c r="D184" s="216" t="s">
        <v>189</v>
      </c>
      <c r="E184" s="217" t="s">
        <v>799</v>
      </c>
      <c r="F184" s="218" t="s">
        <v>550</v>
      </c>
      <c r="G184" s="219" t="s">
        <v>379</v>
      </c>
      <c r="H184" s="220">
        <v>2</v>
      </c>
      <c r="I184" s="221"/>
      <c r="J184" s="222">
        <f t="shared" si="30"/>
        <v>0</v>
      </c>
      <c r="K184" s="218" t="s">
        <v>19</v>
      </c>
      <c r="L184" s="223"/>
      <c r="M184" s="224" t="s">
        <v>19</v>
      </c>
      <c r="N184" s="225" t="s">
        <v>43</v>
      </c>
      <c r="O184" s="65"/>
      <c r="P184" s="183">
        <f t="shared" si="31"/>
        <v>0</v>
      </c>
      <c r="Q184" s="183">
        <v>0</v>
      </c>
      <c r="R184" s="183">
        <f t="shared" si="32"/>
        <v>0</v>
      </c>
      <c r="S184" s="183">
        <v>0</v>
      </c>
      <c r="T184" s="184">
        <f t="shared" si="3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516</v>
      </c>
      <c r="AT184" s="185" t="s">
        <v>189</v>
      </c>
      <c r="AU184" s="185" t="s">
        <v>82</v>
      </c>
      <c r="AY184" s="18" t="s">
        <v>122</v>
      </c>
      <c r="BE184" s="186">
        <f t="shared" si="34"/>
        <v>0</v>
      </c>
      <c r="BF184" s="186">
        <f t="shared" si="35"/>
        <v>0</v>
      </c>
      <c r="BG184" s="186">
        <f t="shared" si="36"/>
        <v>0</v>
      </c>
      <c r="BH184" s="186">
        <f t="shared" si="37"/>
        <v>0</v>
      </c>
      <c r="BI184" s="186">
        <f t="shared" si="38"/>
        <v>0</v>
      </c>
      <c r="BJ184" s="18" t="s">
        <v>80</v>
      </c>
      <c r="BK184" s="186">
        <f t="shared" si="39"/>
        <v>0</v>
      </c>
      <c r="BL184" s="18" t="s">
        <v>517</v>
      </c>
      <c r="BM184" s="185" t="s">
        <v>800</v>
      </c>
    </row>
    <row r="185" spans="1:65" s="2" customFormat="1" ht="16.5" customHeight="1">
      <c r="A185" s="35"/>
      <c r="B185" s="36"/>
      <c r="C185" s="216" t="s">
        <v>801</v>
      </c>
      <c r="D185" s="216" t="s">
        <v>189</v>
      </c>
      <c r="E185" s="217" t="s">
        <v>802</v>
      </c>
      <c r="F185" s="218" t="s">
        <v>553</v>
      </c>
      <c r="G185" s="219" t="s">
        <v>379</v>
      </c>
      <c r="H185" s="220">
        <v>4</v>
      </c>
      <c r="I185" s="221"/>
      <c r="J185" s="222">
        <f t="shared" si="30"/>
        <v>0</v>
      </c>
      <c r="K185" s="218" t="s">
        <v>19</v>
      </c>
      <c r="L185" s="223"/>
      <c r="M185" s="224" t="s">
        <v>19</v>
      </c>
      <c r="N185" s="225" t="s">
        <v>43</v>
      </c>
      <c r="O185" s="65"/>
      <c r="P185" s="183">
        <f t="shared" si="31"/>
        <v>0</v>
      </c>
      <c r="Q185" s="183">
        <v>0</v>
      </c>
      <c r="R185" s="183">
        <f t="shared" si="32"/>
        <v>0</v>
      </c>
      <c r="S185" s="183">
        <v>0</v>
      </c>
      <c r="T185" s="184">
        <f t="shared" si="3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516</v>
      </c>
      <c r="AT185" s="185" t="s">
        <v>189</v>
      </c>
      <c r="AU185" s="185" t="s">
        <v>82</v>
      </c>
      <c r="AY185" s="18" t="s">
        <v>122</v>
      </c>
      <c r="BE185" s="186">
        <f t="shared" si="34"/>
        <v>0</v>
      </c>
      <c r="BF185" s="186">
        <f t="shared" si="35"/>
        <v>0</v>
      </c>
      <c r="BG185" s="186">
        <f t="shared" si="36"/>
        <v>0</v>
      </c>
      <c r="BH185" s="186">
        <f t="shared" si="37"/>
        <v>0</v>
      </c>
      <c r="BI185" s="186">
        <f t="shared" si="38"/>
        <v>0</v>
      </c>
      <c r="BJ185" s="18" t="s">
        <v>80</v>
      </c>
      <c r="BK185" s="186">
        <f t="shared" si="39"/>
        <v>0</v>
      </c>
      <c r="BL185" s="18" t="s">
        <v>517</v>
      </c>
      <c r="BM185" s="185" t="s">
        <v>803</v>
      </c>
    </row>
    <row r="186" spans="1:65" s="2" customFormat="1" ht="16.5" customHeight="1">
      <c r="A186" s="35"/>
      <c r="B186" s="36"/>
      <c r="C186" s="216" t="s">
        <v>804</v>
      </c>
      <c r="D186" s="216" t="s">
        <v>189</v>
      </c>
      <c r="E186" s="217" t="s">
        <v>805</v>
      </c>
      <c r="F186" s="218" t="s">
        <v>556</v>
      </c>
      <c r="G186" s="219" t="s">
        <v>379</v>
      </c>
      <c r="H186" s="220">
        <v>2</v>
      </c>
      <c r="I186" s="221"/>
      <c r="J186" s="222">
        <f t="shared" si="30"/>
        <v>0</v>
      </c>
      <c r="K186" s="218" t="s">
        <v>19</v>
      </c>
      <c r="L186" s="223"/>
      <c r="M186" s="224" t="s">
        <v>19</v>
      </c>
      <c r="N186" s="225" t="s">
        <v>43</v>
      </c>
      <c r="O186" s="65"/>
      <c r="P186" s="183">
        <f t="shared" si="31"/>
        <v>0</v>
      </c>
      <c r="Q186" s="183">
        <v>0</v>
      </c>
      <c r="R186" s="183">
        <f t="shared" si="32"/>
        <v>0</v>
      </c>
      <c r="S186" s="183">
        <v>0</v>
      </c>
      <c r="T186" s="184">
        <f t="shared" si="3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516</v>
      </c>
      <c r="AT186" s="185" t="s">
        <v>189</v>
      </c>
      <c r="AU186" s="185" t="s">
        <v>82</v>
      </c>
      <c r="AY186" s="18" t="s">
        <v>122</v>
      </c>
      <c r="BE186" s="186">
        <f t="shared" si="34"/>
        <v>0</v>
      </c>
      <c r="BF186" s="186">
        <f t="shared" si="35"/>
        <v>0</v>
      </c>
      <c r="BG186" s="186">
        <f t="shared" si="36"/>
        <v>0</v>
      </c>
      <c r="BH186" s="186">
        <f t="shared" si="37"/>
        <v>0</v>
      </c>
      <c r="BI186" s="186">
        <f t="shared" si="38"/>
        <v>0</v>
      </c>
      <c r="BJ186" s="18" t="s">
        <v>80</v>
      </c>
      <c r="BK186" s="186">
        <f t="shared" si="39"/>
        <v>0</v>
      </c>
      <c r="BL186" s="18" t="s">
        <v>517</v>
      </c>
      <c r="BM186" s="185" t="s">
        <v>806</v>
      </c>
    </row>
    <row r="187" spans="1:65" s="2" customFormat="1" ht="16.5" customHeight="1">
      <c r="A187" s="35"/>
      <c r="B187" s="36"/>
      <c r="C187" s="216" t="s">
        <v>807</v>
      </c>
      <c r="D187" s="216" t="s">
        <v>189</v>
      </c>
      <c r="E187" s="217" t="s">
        <v>808</v>
      </c>
      <c r="F187" s="218" t="s">
        <v>559</v>
      </c>
      <c r="G187" s="219" t="s">
        <v>172</v>
      </c>
      <c r="H187" s="220">
        <v>95</v>
      </c>
      <c r="I187" s="221"/>
      <c r="J187" s="222">
        <f t="shared" si="30"/>
        <v>0</v>
      </c>
      <c r="K187" s="218" t="s">
        <v>19</v>
      </c>
      <c r="L187" s="223"/>
      <c r="M187" s="224" t="s">
        <v>19</v>
      </c>
      <c r="N187" s="225" t="s">
        <v>43</v>
      </c>
      <c r="O187" s="65"/>
      <c r="P187" s="183">
        <f t="shared" si="31"/>
        <v>0</v>
      </c>
      <c r="Q187" s="183">
        <v>0</v>
      </c>
      <c r="R187" s="183">
        <f t="shared" si="32"/>
        <v>0</v>
      </c>
      <c r="S187" s="183">
        <v>0</v>
      </c>
      <c r="T187" s="184">
        <f t="shared" si="3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516</v>
      </c>
      <c r="AT187" s="185" t="s">
        <v>189</v>
      </c>
      <c r="AU187" s="185" t="s">
        <v>82</v>
      </c>
      <c r="AY187" s="18" t="s">
        <v>122</v>
      </c>
      <c r="BE187" s="186">
        <f t="shared" si="34"/>
        <v>0</v>
      </c>
      <c r="BF187" s="186">
        <f t="shared" si="35"/>
        <v>0</v>
      </c>
      <c r="BG187" s="186">
        <f t="shared" si="36"/>
        <v>0</v>
      </c>
      <c r="BH187" s="186">
        <f t="shared" si="37"/>
        <v>0</v>
      </c>
      <c r="BI187" s="186">
        <f t="shared" si="38"/>
        <v>0</v>
      </c>
      <c r="BJ187" s="18" t="s">
        <v>80</v>
      </c>
      <c r="BK187" s="186">
        <f t="shared" si="39"/>
        <v>0</v>
      </c>
      <c r="BL187" s="18" t="s">
        <v>517</v>
      </c>
      <c r="BM187" s="185" t="s">
        <v>809</v>
      </c>
    </row>
    <row r="188" spans="1:65" s="2" customFormat="1" ht="16.5" customHeight="1">
      <c r="A188" s="35"/>
      <c r="B188" s="36"/>
      <c r="C188" s="216" t="s">
        <v>810</v>
      </c>
      <c r="D188" s="216" t="s">
        <v>189</v>
      </c>
      <c r="E188" s="217" t="s">
        <v>811</v>
      </c>
      <c r="F188" s="218" t="s">
        <v>562</v>
      </c>
      <c r="G188" s="219" t="s">
        <v>379</v>
      </c>
      <c r="H188" s="220">
        <v>4</v>
      </c>
      <c r="I188" s="221"/>
      <c r="J188" s="222">
        <f t="shared" si="30"/>
        <v>0</v>
      </c>
      <c r="K188" s="218" t="s">
        <v>19</v>
      </c>
      <c r="L188" s="223"/>
      <c r="M188" s="224" t="s">
        <v>19</v>
      </c>
      <c r="N188" s="225" t="s">
        <v>43</v>
      </c>
      <c r="O188" s="65"/>
      <c r="P188" s="183">
        <f t="shared" si="31"/>
        <v>0</v>
      </c>
      <c r="Q188" s="183">
        <v>0</v>
      </c>
      <c r="R188" s="183">
        <f t="shared" si="32"/>
        <v>0</v>
      </c>
      <c r="S188" s="183">
        <v>0</v>
      </c>
      <c r="T188" s="184">
        <f t="shared" si="3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516</v>
      </c>
      <c r="AT188" s="185" t="s">
        <v>189</v>
      </c>
      <c r="AU188" s="185" t="s">
        <v>82</v>
      </c>
      <c r="AY188" s="18" t="s">
        <v>122</v>
      </c>
      <c r="BE188" s="186">
        <f t="shared" si="34"/>
        <v>0</v>
      </c>
      <c r="BF188" s="186">
        <f t="shared" si="35"/>
        <v>0</v>
      </c>
      <c r="BG188" s="186">
        <f t="shared" si="36"/>
        <v>0</v>
      </c>
      <c r="BH188" s="186">
        <f t="shared" si="37"/>
        <v>0</v>
      </c>
      <c r="BI188" s="186">
        <f t="shared" si="38"/>
        <v>0</v>
      </c>
      <c r="BJ188" s="18" t="s">
        <v>80</v>
      </c>
      <c r="BK188" s="186">
        <f t="shared" si="39"/>
        <v>0</v>
      </c>
      <c r="BL188" s="18" t="s">
        <v>517</v>
      </c>
      <c r="BM188" s="185" t="s">
        <v>812</v>
      </c>
    </row>
    <row r="189" spans="1:65" s="2" customFormat="1" ht="16.5" customHeight="1">
      <c r="A189" s="35"/>
      <c r="B189" s="36"/>
      <c r="C189" s="216" t="s">
        <v>813</v>
      </c>
      <c r="D189" s="216" t="s">
        <v>189</v>
      </c>
      <c r="E189" s="217" t="s">
        <v>814</v>
      </c>
      <c r="F189" s="218" t="s">
        <v>565</v>
      </c>
      <c r="G189" s="219" t="s">
        <v>379</v>
      </c>
      <c r="H189" s="220">
        <v>1</v>
      </c>
      <c r="I189" s="221"/>
      <c r="J189" s="222">
        <f t="shared" si="30"/>
        <v>0</v>
      </c>
      <c r="K189" s="218" t="s">
        <v>19</v>
      </c>
      <c r="L189" s="223"/>
      <c r="M189" s="224" t="s">
        <v>19</v>
      </c>
      <c r="N189" s="225" t="s">
        <v>43</v>
      </c>
      <c r="O189" s="65"/>
      <c r="P189" s="183">
        <f t="shared" si="31"/>
        <v>0</v>
      </c>
      <c r="Q189" s="183">
        <v>0</v>
      </c>
      <c r="R189" s="183">
        <f t="shared" si="32"/>
        <v>0</v>
      </c>
      <c r="S189" s="183">
        <v>0</v>
      </c>
      <c r="T189" s="184">
        <f t="shared" si="3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516</v>
      </c>
      <c r="AT189" s="185" t="s">
        <v>189</v>
      </c>
      <c r="AU189" s="185" t="s">
        <v>82</v>
      </c>
      <c r="AY189" s="18" t="s">
        <v>122</v>
      </c>
      <c r="BE189" s="186">
        <f t="shared" si="34"/>
        <v>0</v>
      </c>
      <c r="BF189" s="186">
        <f t="shared" si="35"/>
        <v>0</v>
      </c>
      <c r="BG189" s="186">
        <f t="shared" si="36"/>
        <v>0</v>
      </c>
      <c r="BH189" s="186">
        <f t="shared" si="37"/>
        <v>0</v>
      </c>
      <c r="BI189" s="186">
        <f t="shared" si="38"/>
        <v>0</v>
      </c>
      <c r="BJ189" s="18" t="s">
        <v>80</v>
      </c>
      <c r="BK189" s="186">
        <f t="shared" si="39"/>
        <v>0</v>
      </c>
      <c r="BL189" s="18" t="s">
        <v>517</v>
      </c>
      <c r="BM189" s="185" t="s">
        <v>815</v>
      </c>
    </row>
    <row r="190" spans="1:65" s="2" customFormat="1" ht="16.5" customHeight="1">
      <c r="A190" s="35"/>
      <c r="B190" s="36"/>
      <c r="C190" s="216" t="s">
        <v>816</v>
      </c>
      <c r="D190" s="216" t="s">
        <v>189</v>
      </c>
      <c r="E190" s="217" t="s">
        <v>817</v>
      </c>
      <c r="F190" s="218" t="s">
        <v>568</v>
      </c>
      <c r="G190" s="219" t="s">
        <v>379</v>
      </c>
      <c r="H190" s="220">
        <v>2</v>
      </c>
      <c r="I190" s="221"/>
      <c r="J190" s="222">
        <f t="shared" si="30"/>
        <v>0</v>
      </c>
      <c r="K190" s="218" t="s">
        <v>19</v>
      </c>
      <c r="L190" s="223"/>
      <c r="M190" s="224" t="s">
        <v>19</v>
      </c>
      <c r="N190" s="225" t="s">
        <v>43</v>
      </c>
      <c r="O190" s="65"/>
      <c r="P190" s="183">
        <f t="shared" si="31"/>
        <v>0</v>
      </c>
      <c r="Q190" s="183">
        <v>0</v>
      </c>
      <c r="R190" s="183">
        <f t="shared" si="32"/>
        <v>0</v>
      </c>
      <c r="S190" s="183">
        <v>0</v>
      </c>
      <c r="T190" s="184">
        <f t="shared" si="3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516</v>
      </c>
      <c r="AT190" s="185" t="s">
        <v>189</v>
      </c>
      <c r="AU190" s="185" t="s">
        <v>82</v>
      </c>
      <c r="AY190" s="18" t="s">
        <v>122</v>
      </c>
      <c r="BE190" s="186">
        <f t="shared" si="34"/>
        <v>0</v>
      </c>
      <c r="BF190" s="186">
        <f t="shared" si="35"/>
        <v>0</v>
      </c>
      <c r="BG190" s="186">
        <f t="shared" si="36"/>
        <v>0</v>
      </c>
      <c r="BH190" s="186">
        <f t="shared" si="37"/>
        <v>0</v>
      </c>
      <c r="BI190" s="186">
        <f t="shared" si="38"/>
        <v>0</v>
      </c>
      <c r="BJ190" s="18" t="s">
        <v>80</v>
      </c>
      <c r="BK190" s="186">
        <f t="shared" si="39"/>
        <v>0</v>
      </c>
      <c r="BL190" s="18" t="s">
        <v>517</v>
      </c>
      <c r="BM190" s="185" t="s">
        <v>818</v>
      </c>
    </row>
    <row r="191" spans="1:65" s="2" customFormat="1" ht="16.5" customHeight="1">
      <c r="A191" s="35"/>
      <c r="B191" s="36"/>
      <c r="C191" s="216" t="s">
        <v>819</v>
      </c>
      <c r="D191" s="216" t="s">
        <v>189</v>
      </c>
      <c r="E191" s="217" t="s">
        <v>820</v>
      </c>
      <c r="F191" s="218" t="s">
        <v>574</v>
      </c>
      <c r="G191" s="219" t="s">
        <v>379</v>
      </c>
      <c r="H191" s="220">
        <v>4</v>
      </c>
      <c r="I191" s="221"/>
      <c r="J191" s="222">
        <f t="shared" si="30"/>
        <v>0</v>
      </c>
      <c r="K191" s="218" t="s">
        <v>19</v>
      </c>
      <c r="L191" s="223"/>
      <c r="M191" s="224" t="s">
        <v>19</v>
      </c>
      <c r="N191" s="225" t="s">
        <v>43</v>
      </c>
      <c r="O191" s="65"/>
      <c r="P191" s="183">
        <f t="shared" si="31"/>
        <v>0</v>
      </c>
      <c r="Q191" s="183">
        <v>0</v>
      </c>
      <c r="R191" s="183">
        <f t="shared" si="32"/>
        <v>0</v>
      </c>
      <c r="S191" s="183">
        <v>0</v>
      </c>
      <c r="T191" s="184">
        <f t="shared" si="3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516</v>
      </c>
      <c r="AT191" s="185" t="s">
        <v>189</v>
      </c>
      <c r="AU191" s="185" t="s">
        <v>82</v>
      </c>
      <c r="AY191" s="18" t="s">
        <v>122</v>
      </c>
      <c r="BE191" s="186">
        <f t="shared" si="34"/>
        <v>0</v>
      </c>
      <c r="BF191" s="186">
        <f t="shared" si="35"/>
        <v>0</v>
      </c>
      <c r="BG191" s="186">
        <f t="shared" si="36"/>
        <v>0</v>
      </c>
      <c r="BH191" s="186">
        <f t="shared" si="37"/>
        <v>0</v>
      </c>
      <c r="BI191" s="186">
        <f t="shared" si="38"/>
        <v>0</v>
      </c>
      <c r="BJ191" s="18" t="s">
        <v>80</v>
      </c>
      <c r="BK191" s="186">
        <f t="shared" si="39"/>
        <v>0</v>
      </c>
      <c r="BL191" s="18" t="s">
        <v>517</v>
      </c>
      <c r="BM191" s="185" t="s">
        <v>821</v>
      </c>
    </row>
    <row r="192" spans="1:65" s="2" customFormat="1" ht="16.5" customHeight="1">
      <c r="A192" s="35"/>
      <c r="B192" s="36"/>
      <c r="C192" s="216" t="s">
        <v>317</v>
      </c>
      <c r="D192" s="216" t="s">
        <v>189</v>
      </c>
      <c r="E192" s="217" t="s">
        <v>822</v>
      </c>
      <c r="F192" s="218" t="s">
        <v>577</v>
      </c>
      <c r="G192" s="219" t="s">
        <v>578</v>
      </c>
      <c r="H192" s="220">
        <v>1</v>
      </c>
      <c r="I192" s="221"/>
      <c r="J192" s="222">
        <f t="shared" si="30"/>
        <v>0</v>
      </c>
      <c r="K192" s="218" t="s">
        <v>19</v>
      </c>
      <c r="L192" s="223"/>
      <c r="M192" s="224" t="s">
        <v>19</v>
      </c>
      <c r="N192" s="225" t="s">
        <v>43</v>
      </c>
      <c r="O192" s="65"/>
      <c r="P192" s="183">
        <f t="shared" si="31"/>
        <v>0</v>
      </c>
      <c r="Q192" s="183">
        <v>0</v>
      </c>
      <c r="R192" s="183">
        <f t="shared" si="32"/>
        <v>0</v>
      </c>
      <c r="S192" s="183">
        <v>0</v>
      </c>
      <c r="T192" s="184">
        <f t="shared" si="3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516</v>
      </c>
      <c r="AT192" s="185" t="s">
        <v>189</v>
      </c>
      <c r="AU192" s="185" t="s">
        <v>82</v>
      </c>
      <c r="AY192" s="18" t="s">
        <v>122</v>
      </c>
      <c r="BE192" s="186">
        <f t="shared" si="34"/>
        <v>0</v>
      </c>
      <c r="BF192" s="186">
        <f t="shared" si="35"/>
        <v>0</v>
      </c>
      <c r="BG192" s="186">
        <f t="shared" si="36"/>
        <v>0</v>
      </c>
      <c r="BH192" s="186">
        <f t="shared" si="37"/>
        <v>0</v>
      </c>
      <c r="BI192" s="186">
        <f t="shared" si="38"/>
        <v>0</v>
      </c>
      <c r="BJ192" s="18" t="s">
        <v>80</v>
      </c>
      <c r="BK192" s="186">
        <f t="shared" si="39"/>
        <v>0</v>
      </c>
      <c r="BL192" s="18" t="s">
        <v>517</v>
      </c>
      <c r="BM192" s="185" t="s">
        <v>823</v>
      </c>
    </row>
    <row r="193" spans="1:65" s="12" customFormat="1" ht="22.9" customHeight="1">
      <c r="B193" s="158"/>
      <c r="C193" s="159"/>
      <c r="D193" s="160" t="s">
        <v>71</v>
      </c>
      <c r="E193" s="172" t="s">
        <v>824</v>
      </c>
      <c r="F193" s="172" t="s">
        <v>825</v>
      </c>
      <c r="G193" s="159"/>
      <c r="H193" s="159"/>
      <c r="I193" s="162"/>
      <c r="J193" s="173">
        <f>BK193</f>
        <v>0</v>
      </c>
      <c r="K193" s="159"/>
      <c r="L193" s="164"/>
      <c r="M193" s="165"/>
      <c r="N193" s="166"/>
      <c r="O193" s="166"/>
      <c r="P193" s="167">
        <f>SUM(P194:P214)</f>
        <v>0</v>
      </c>
      <c r="Q193" s="166"/>
      <c r="R193" s="167">
        <f>SUM(R194:R214)</f>
        <v>0</v>
      </c>
      <c r="S193" s="166"/>
      <c r="T193" s="168">
        <f>SUM(T194:T214)</f>
        <v>0</v>
      </c>
      <c r="AR193" s="169" t="s">
        <v>147</v>
      </c>
      <c r="AT193" s="170" t="s">
        <v>71</v>
      </c>
      <c r="AU193" s="170" t="s">
        <v>80</v>
      </c>
      <c r="AY193" s="169" t="s">
        <v>122</v>
      </c>
      <c r="BK193" s="171">
        <f>SUM(BK194:BK214)</f>
        <v>0</v>
      </c>
    </row>
    <row r="194" spans="1:65" s="2" customFormat="1" ht="16.5" customHeight="1">
      <c r="A194" s="35"/>
      <c r="B194" s="36"/>
      <c r="C194" s="174" t="s">
        <v>332</v>
      </c>
      <c r="D194" s="174" t="s">
        <v>124</v>
      </c>
      <c r="E194" s="175" t="s">
        <v>582</v>
      </c>
      <c r="F194" s="176" t="s">
        <v>515</v>
      </c>
      <c r="G194" s="177" t="s">
        <v>379</v>
      </c>
      <c r="H194" s="178">
        <v>2</v>
      </c>
      <c r="I194" s="179"/>
      <c r="J194" s="180">
        <f t="shared" ref="J194:J214" si="40">ROUND(I194*H194,2)</f>
        <v>0</v>
      </c>
      <c r="K194" s="176" t="s">
        <v>19</v>
      </c>
      <c r="L194" s="40"/>
      <c r="M194" s="181" t="s">
        <v>19</v>
      </c>
      <c r="N194" s="182" t="s">
        <v>43</v>
      </c>
      <c r="O194" s="65"/>
      <c r="P194" s="183">
        <f t="shared" ref="P194:P214" si="41">O194*H194</f>
        <v>0</v>
      </c>
      <c r="Q194" s="183">
        <v>0</v>
      </c>
      <c r="R194" s="183">
        <f t="shared" ref="R194:R214" si="42">Q194*H194</f>
        <v>0</v>
      </c>
      <c r="S194" s="183">
        <v>0</v>
      </c>
      <c r="T194" s="184">
        <f t="shared" ref="T194:T214" si="43"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517</v>
      </c>
      <c r="AT194" s="185" t="s">
        <v>124</v>
      </c>
      <c r="AU194" s="185" t="s">
        <v>82</v>
      </c>
      <c r="AY194" s="18" t="s">
        <v>122</v>
      </c>
      <c r="BE194" s="186">
        <f t="shared" ref="BE194:BE214" si="44">IF(N194="základní",J194,0)</f>
        <v>0</v>
      </c>
      <c r="BF194" s="186">
        <f t="shared" ref="BF194:BF214" si="45">IF(N194="snížená",J194,0)</f>
        <v>0</v>
      </c>
      <c r="BG194" s="186">
        <f t="shared" ref="BG194:BG214" si="46">IF(N194="zákl. přenesená",J194,0)</f>
        <v>0</v>
      </c>
      <c r="BH194" s="186">
        <f t="shared" ref="BH194:BH214" si="47">IF(N194="sníž. přenesená",J194,0)</f>
        <v>0</v>
      </c>
      <c r="BI194" s="186">
        <f t="shared" ref="BI194:BI214" si="48">IF(N194="nulová",J194,0)</f>
        <v>0</v>
      </c>
      <c r="BJ194" s="18" t="s">
        <v>80</v>
      </c>
      <c r="BK194" s="186">
        <f t="shared" ref="BK194:BK214" si="49">ROUND(I194*H194,2)</f>
        <v>0</v>
      </c>
      <c r="BL194" s="18" t="s">
        <v>517</v>
      </c>
      <c r="BM194" s="185" t="s">
        <v>826</v>
      </c>
    </row>
    <row r="195" spans="1:65" s="2" customFormat="1" ht="16.5" customHeight="1">
      <c r="A195" s="35"/>
      <c r="B195" s="36"/>
      <c r="C195" s="174" t="s">
        <v>827</v>
      </c>
      <c r="D195" s="174" t="s">
        <v>124</v>
      </c>
      <c r="E195" s="175" t="s">
        <v>584</v>
      </c>
      <c r="F195" s="176" t="s">
        <v>520</v>
      </c>
      <c r="G195" s="177" t="s">
        <v>379</v>
      </c>
      <c r="H195" s="178">
        <v>2</v>
      </c>
      <c r="I195" s="179"/>
      <c r="J195" s="180">
        <f t="shared" si="40"/>
        <v>0</v>
      </c>
      <c r="K195" s="176" t="s">
        <v>19</v>
      </c>
      <c r="L195" s="40"/>
      <c r="M195" s="181" t="s">
        <v>19</v>
      </c>
      <c r="N195" s="182" t="s">
        <v>43</v>
      </c>
      <c r="O195" s="65"/>
      <c r="P195" s="183">
        <f t="shared" si="41"/>
        <v>0</v>
      </c>
      <c r="Q195" s="183">
        <v>0</v>
      </c>
      <c r="R195" s="183">
        <f t="shared" si="42"/>
        <v>0</v>
      </c>
      <c r="S195" s="183">
        <v>0</v>
      </c>
      <c r="T195" s="184">
        <f t="shared" si="4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517</v>
      </c>
      <c r="AT195" s="185" t="s">
        <v>124</v>
      </c>
      <c r="AU195" s="185" t="s">
        <v>82</v>
      </c>
      <c r="AY195" s="18" t="s">
        <v>122</v>
      </c>
      <c r="BE195" s="186">
        <f t="shared" si="44"/>
        <v>0</v>
      </c>
      <c r="BF195" s="186">
        <f t="shared" si="45"/>
        <v>0</v>
      </c>
      <c r="BG195" s="186">
        <f t="shared" si="46"/>
        <v>0</v>
      </c>
      <c r="BH195" s="186">
        <f t="shared" si="47"/>
        <v>0</v>
      </c>
      <c r="BI195" s="186">
        <f t="shared" si="48"/>
        <v>0</v>
      </c>
      <c r="BJ195" s="18" t="s">
        <v>80</v>
      </c>
      <c r="BK195" s="186">
        <f t="shared" si="49"/>
        <v>0</v>
      </c>
      <c r="BL195" s="18" t="s">
        <v>517</v>
      </c>
      <c r="BM195" s="185" t="s">
        <v>828</v>
      </c>
    </row>
    <row r="196" spans="1:65" s="2" customFormat="1" ht="16.5" customHeight="1">
      <c r="A196" s="35"/>
      <c r="B196" s="36"/>
      <c r="C196" s="174" t="s">
        <v>829</v>
      </c>
      <c r="D196" s="174" t="s">
        <v>124</v>
      </c>
      <c r="E196" s="175" t="s">
        <v>588</v>
      </c>
      <c r="F196" s="176" t="s">
        <v>526</v>
      </c>
      <c r="G196" s="177" t="s">
        <v>379</v>
      </c>
      <c r="H196" s="178">
        <v>2</v>
      </c>
      <c r="I196" s="179"/>
      <c r="J196" s="180">
        <f t="shared" si="40"/>
        <v>0</v>
      </c>
      <c r="K196" s="176" t="s">
        <v>19</v>
      </c>
      <c r="L196" s="40"/>
      <c r="M196" s="181" t="s">
        <v>19</v>
      </c>
      <c r="N196" s="182" t="s">
        <v>43</v>
      </c>
      <c r="O196" s="65"/>
      <c r="P196" s="183">
        <f t="shared" si="41"/>
        <v>0</v>
      </c>
      <c r="Q196" s="183">
        <v>0</v>
      </c>
      <c r="R196" s="183">
        <f t="shared" si="42"/>
        <v>0</v>
      </c>
      <c r="S196" s="183">
        <v>0</v>
      </c>
      <c r="T196" s="184">
        <f t="shared" si="4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517</v>
      </c>
      <c r="AT196" s="185" t="s">
        <v>124</v>
      </c>
      <c r="AU196" s="185" t="s">
        <v>82</v>
      </c>
      <c r="AY196" s="18" t="s">
        <v>122</v>
      </c>
      <c r="BE196" s="186">
        <f t="shared" si="44"/>
        <v>0</v>
      </c>
      <c r="BF196" s="186">
        <f t="shared" si="45"/>
        <v>0</v>
      </c>
      <c r="BG196" s="186">
        <f t="shared" si="46"/>
        <v>0</v>
      </c>
      <c r="BH196" s="186">
        <f t="shared" si="47"/>
        <v>0</v>
      </c>
      <c r="BI196" s="186">
        <f t="shared" si="48"/>
        <v>0</v>
      </c>
      <c r="BJ196" s="18" t="s">
        <v>80</v>
      </c>
      <c r="BK196" s="186">
        <f t="shared" si="49"/>
        <v>0</v>
      </c>
      <c r="BL196" s="18" t="s">
        <v>517</v>
      </c>
      <c r="BM196" s="185" t="s">
        <v>830</v>
      </c>
    </row>
    <row r="197" spans="1:65" s="2" customFormat="1" ht="16.5" customHeight="1">
      <c r="A197" s="35"/>
      <c r="B197" s="36"/>
      <c r="C197" s="174" t="s">
        <v>831</v>
      </c>
      <c r="D197" s="174" t="s">
        <v>124</v>
      </c>
      <c r="E197" s="175" t="s">
        <v>590</v>
      </c>
      <c r="F197" s="176" t="s">
        <v>529</v>
      </c>
      <c r="G197" s="177" t="s">
        <v>379</v>
      </c>
      <c r="H197" s="178">
        <v>2</v>
      </c>
      <c r="I197" s="179"/>
      <c r="J197" s="180">
        <f t="shared" si="40"/>
        <v>0</v>
      </c>
      <c r="K197" s="176" t="s">
        <v>19</v>
      </c>
      <c r="L197" s="40"/>
      <c r="M197" s="181" t="s">
        <v>19</v>
      </c>
      <c r="N197" s="182" t="s">
        <v>43</v>
      </c>
      <c r="O197" s="65"/>
      <c r="P197" s="183">
        <f t="shared" si="41"/>
        <v>0</v>
      </c>
      <c r="Q197" s="183">
        <v>0</v>
      </c>
      <c r="R197" s="183">
        <f t="shared" si="42"/>
        <v>0</v>
      </c>
      <c r="S197" s="183">
        <v>0</v>
      </c>
      <c r="T197" s="184">
        <f t="shared" si="4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517</v>
      </c>
      <c r="AT197" s="185" t="s">
        <v>124</v>
      </c>
      <c r="AU197" s="185" t="s">
        <v>82</v>
      </c>
      <c r="AY197" s="18" t="s">
        <v>122</v>
      </c>
      <c r="BE197" s="186">
        <f t="shared" si="44"/>
        <v>0</v>
      </c>
      <c r="BF197" s="186">
        <f t="shared" si="45"/>
        <v>0</v>
      </c>
      <c r="BG197" s="186">
        <f t="shared" si="46"/>
        <v>0</v>
      </c>
      <c r="BH197" s="186">
        <f t="shared" si="47"/>
        <v>0</v>
      </c>
      <c r="BI197" s="186">
        <f t="shared" si="48"/>
        <v>0</v>
      </c>
      <c r="BJ197" s="18" t="s">
        <v>80</v>
      </c>
      <c r="BK197" s="186">
        <f t="shared" si="49"/>
        <v>0</v>
      </c>
      <c r="BL197" s="18" t="s">
        <v>517</v>
      </c>
      <c r="BM197" s="185" t="s">
        <v>832</v>
      </c>
    </row>
    <row r="198" spans="1:65" s="2" customFormat="1" ht="16.5" customHeight="1">
      <c r="A198" s="35"/>
      <c r="B198" s="36"/>
      <c r="C198" s="174" t="s">
        <v>833</v>
      </c>
      <c r="D198" s="174" t="s">
        <v>124</v>
      </c>
      <c r="E198" s="175" t="s">
        <v>592</v>
      </c>
      <c r="F198" s="176" t="s">
        <v>532</v>
      </c>
      <c r="G198" s="177" t="s">
        <v>379</v>
      </c>
      <c r="H198" s="178">
        <v>2</v>
      </c>
      <c r="I198" s="179"/>
      <c r="J198" s="180">
        <f t="shared" si="40"/>
        <v>0</v>
      </c>
      <c r="K198" s="176" t="s">
        <v>19</v>
      </c>
      <c r="L198" s="40"/>
      <c r="M198" s="181" t="s">
        <v>19</v>
      </c>
      <c r="N198" s="182" t="s">
        <v>43</v>
      </c>
      <c r="O198" s="65"/>
      <c r="P198" s="183">
        <f t="shared" si="41"/>
        <v>0</v>
      </c>
      <c r="Q198" s="183">
        <v>0</v>
      </c>
      <c r="R198" s="183">
        <f t="shared" si="42"/>
        <v>0</v>
      </c>
      <c r="S198" s="183">
        <v>0</v>
      </c>
      <c r="T198" s="184">
        <f t="shared" si="4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517</v>
      </c>
      <c r="AT198" s="185" t="s">
        <v>124</v>
      </c>
      <c r="AU198" s="185" t="s">
        <v>82</v>
      </c>
      <c r="AY198" s="18" t="s">
        <v>122</v>
      </c>
      <c r="BE198" s="186">
        <f t="shared" si="44"/>
        <v>0</v>
      </c>
      <c r="BF198" s="186">
        <f t="shared" si="45"/>
        <v>0</v>
      </c>
      <c r="BG198" s="186">
        <f t="shared" si="46"/>
        <v>0</v>
      </c>
      <c r="BH198" s="186">
        <f t="shared" si="47"/>
        <v>0</v>
      </c>
      <c r="BI198" s="186">
        <f t="shared" si="48"/>
        <v>0</v>
      </c>
      <c r="BJ198" s="18" t="s">
        <v>80</v>
      </c>
      <c r="BK198" s="186">
        <f t="shared" si="49"/>
        <v>0</v>
      </c>
      <c r="BL198" s="18" t="s">
        <v>517</v>
      </c>
      <c r="BM198" s="185" t="s">
        <v>834</v>
      </c>
    </row>
    <row r="199" spans="1:65" s="2" customFormat="1" ht="16.5" customHeight="1">
      <c r="A199" s="35"/>
      <c r="B199" s="36"/>
      <c r="C199" s="174" t="s">
        <v>835</v>
      </c>
      <c r="D199" s="174" t="s">
        <v>124</v>
      </c>
      <c r="E199" s="175" t="s">
        <v>594</v>
      </c>
      <c r="F199" s="176" t="s">
        <v>535</v>
      </c>
      <c r="G199" s="177" t="s">
        <v>172</v>
      </c>
      <c r="H199" s="178">
        <v>13</v>
      </c>
      <c r="I199" s="179"/>
      <c r="J199" s="180">
        <f t="shared" si="40"/>
        <v>0</v>
      </c>
      <c r="K199" s="176" t="s">
        <v>19</v>
      </c>
      <c r="L199" s="40"/>
      <c r="M199" s="181" t="s">
        <v>19</v>
      </c>
      <c r="N199" s="182" t="s">
        <v>43</v>
      </c>
      <c r="O199" s="65"/>
      <c r="P199" s="183">
        <f t="shared" si="41"/>
        <v>0</v>
      </c>
      <c r="Q199" s="183">
        <v>0</v>
      </c>
      <c r="R199" s="183">
        <f t="shared" si="42"/>
        <v>0</v>
      </c>
      <c r="S199" s="183">
        <v>0</v>
      </c>
      <c r="T199" s="184">
        <f t="shared" si="4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517</v>
      </c>
      <c r="AT199" s="185" t="s">
        <v>124</v>
      </c>
      <c r="AU199" s="185" t="s">
        <v>82</v>
      </c>
      <c r="AY199" s="18" t="s">
        <v>122</v>
      </c>
      <c r="BE199" s="186">
        <f t="shared" si="44"/>
        <v>0</v>
      </c>
      <c r="BF199" s="186">
        <f t="shared" si="45"/>
        <v>0</v>
      </c>
      <c r="BG199" s="186">
        <f t="shared" si="46"/>
        <v>0</v>
      </c>
      <c r="BH199" s="186">
        <f t="shared" si="47"/>
        <v>0</v>
      </c>
      <c r="BI199" s="186">
        <f t="shared" si="48"/>
        <v>0</v>
      </c>
      <c r="BJ199" s="18" t="s">
        <v>80</v>
      </c>
      <c r="BK199" s="186">
        <f t="shared" si="49"/>
        <v>0</v>
      </c>
      <c r="BL199" s="18" t="s">
        <v>517</v>
      </c>
      <c r="BM199" s="185" t="s">
        <v>836</v>
      </c>
    </row>
    <row r="200" spans="1:65" s="2" customFormat="1" ht="16.5" customHeight="1">
      <c r="A200" s="35"/>
      <c r="B200" s="36"/>
      <c r="C200" s="174" t="s">
        <v>837</v>
      </c>
      <c r="D200" s="174" t="s">
        <v>124</v>
      </c>
      <c r="E200" s="175" t="s">
        <v>596</v>
      </c>
      <c r="F200" s="176" t="s">
        <v>538</v>
      </c>
      <c r="G200" s="177" t="s">
        <v>172</v>
      </c>
      <c r="H200" s="178">
        <v>98</v>
      </c>
      <c r="I200" s="179"/>
      <c r="J200" s="180">
        <f t="shared" si="40"/>
        <v>0</v>
      </c>
      <c r="K200" s="176" t="s">
        <v>19</v>
      </c>
      <c r="L200" s="40"/>
      <c r="M200" s="181" t="s">
        <v>19</v>
      </c>
      <c r="N200" s="182" t="s">
        <v>43</v>
      </c>
      <c r="O200" s="65"/>
      <c r="P200" s="183">
        <f t="shared" si="41"/>
        <v>0</v>
      </c>
      <c r="Q200" s="183">
        <v>0</v>
      </c>
      <c r="R200" s="183">
        <f t="shared" si="42"/>
        <v>0</v>
      </c>
      <c r="S200" s="183">
        <v>0</v>
      </c>
      <c r="T200" s="184">
        <f t="shared" si="4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517</v>
      </c>
      <c r="AT200" s="185" t="s">
        <v>124</v>
      </c>
      <c r="AU200" s="185" t="s">
        <v>82</v>
      </c>
      <c r="AY200" s="18" t="s">
        <v>122</v>
      </c>
      <c r="BE200" s="186">
        <f t="shared" si="44"/>
        <v>0</v>
      </c>
      <c r="BF200" s="186">
        <f t="shared" si="45"/>
        <v>0</v>
      </c>
      <c r="BG200" s="186">
        <f t="shared" si="46"/>
        <v>0</v>
      </c>
      <c r="BH200" s="186">
        <f t="shared" si="47"/>
        <v>0</v>
      </c>
      <c r="BI200" s="186">
        <f t="shared" si="48"/>
        <v>0</v>
      </c>
      <c r="BJ200" s="18" t="s">
        <v>80</v>
      </c>
      <c r="BK200" s="186">
        <f t="shared" si="49"/>
        <v>0</v>
      </c>
      <c r="BL200" s="18" t="s">
        <v>517</v>
      </c>
      <c r="BM200" s="185" t="s">
        <v>838</v>
      </c>
    </row>
    <row r="201" spans="1:65" s="2" customFormat="1" ht="16.5" customHeight="1">
      <c r="A201" s="35"/>
      <c r="B201" s="36"/>
      <c r="C201" s="174" t="s">
        <v>839</v>
      </c>
      <c r="D201" s="174" t="s">
        <v>124</v>
      </c>
      <c r="E201" s="175" t="s">
        <v>598</v>
      </c>
      <c r="F201" s="176" t="s">
        <v>599</v>
      </c>
      <c r="G201" s="177" t="s">
        <v>379</v>
      </c>
      <c r="H201" s="178">
        <v>4</v>
      </c>
      <c r="I201" s="179"/>
      <c r="J201" s="180">
        <f t="shared" si="40"/>
        <v>0</v>
      </c>
      <c r="K201" s="176" t="s">
        <v>19</v>
      </c>
      <c r="L201" s="40"/>
      <c r="M201" s="181" t="s">
        <v>19</v>
      </c>
      <c r="N201" s="182" t="s">
        <v>43</v>
      </c>
      <c r="O201" s="65"/>
      <c r="P201" s="183">
        <f t="shared" si="41"/>
        <v>0</v>
      </c>
      <c r="Q201" s="183">
        <v>0</v>
      </c>
      <c r="R201" s="183">
        <f t="shared" si="42"/>
        <v>0</v>
      </c>
      <c r="S201" s="183">
        <v>0</v>
      </c>
      <c r="T201" s="184">
        <f t="shared" si="4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517</v>
      </c>
      <c r="AT201" s="185" t="s">
        <v>124</v>
      </c>
      <c r="AU201" s="185" t="s">
        <v>82</v>
      </c>
      <c r="AY201" s="18" t="s">
        <v>122</v>
      </c>
      <c r="BE201" s="186">
        <f t="shared" si="44"/>
        <v>0</v>
      </c>
      <c r="BF201" s="186">
        <f t="shared" si="45"/>
        <v>0</v>
      </c>
      <c r="BG201" s="186">
        <f t="shared" si="46"/>
        <v>0</v>
      </c>
      <c r="BH201" s="186">
        <f t="shared" si="47"/>
        <v>0</v>
      </c>
      <c r="BI201" s="186">
        <f t="shared" si="48"/>
        <v>0</v>
      </c>
      <c r="BJ201" s="18" t="s">
        <v>80</v>
      </c>
      <c r="BK201" s="186">
        <f t="shared" si="49"/>
        <v>0</v>
      </c>
      <c r="BL201" s="18" t="s">
        <v>517</v>
      </c>
      <c r="BM201" s="185" t="s">
        <v>840</v>
      </c>
    </row>
    <row r="202" spans="1:65" s="2" customFormat="1" ht="16.5" customHeight="1">
      <c r="A202" s="35"/>
      <c r="B202" s="36"/>
      <c r="C202" s="174" t="s">
        <v>841</v>
      </c>
      <c r="D202" s="174" t="s">
        <v>124</v>
      </c>
      <c r="E202" s="175" t="s">
        <v>601</v>
      </c>
      <c r="F202" s="176" t="s">
        <v>602</v>
      </c>
      <c r="G202" s="177" t="s">
        <v>379</v>
      </c>
      <c r="H202" s="178">
        <v>3</v>
      </c>
      <c r="I202" s="179"/>
      <c r="J202" s="180">
        <f t="shared" si="40"/>
        <v>0</v>
      </c>
      <c r="K202" s="176" t="s">
        <v>19</v>
      </c>
      <c r="L202" s="40"/>
      <c r="M202" s="181" t="s">
        <v>19</v>
      </c>
      <c r="N202" s="182" t="s">
        <v>43</v>
      </c>
      <c r="O202" s="65"/>
      <c r="P202" s="183">
        <f t="shared" si="41"/>
        <v>0</v>
      </c>
      <c r="Q202" s="183">
        <v>0</v>
      </c>
      <c r="R202" s="183">
        <f t="shared" si="42"/>
        <v>0</v>
      </c>
      <c r="S202" s="183">
        <v>0</v>
      </c>
      <c r="T202" s="184">
        <f t="shared" si="4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517</v>
      </c>
      <c r="AT202" s="185" t="s">
        <v>124</v>
      </c>
      <c r="AU202" s="185" t="s">
        <v>82</v>
      </c>
      <c r="AY202" s="18" t="s">
        <v>122</v>
      </c>
      <c r="BE202" s="186">
        <f t="shared" si="44"/>
        <v>0</v>
      </c>
      <c r="BF202" s="186">
        <f t="shared" si="45"/>
        <v>0</v>
      </c>
      <c r="BG202" s="186">
        <f t="shared" si="46"/>
        <v>0</v>
      </c>
      <c r="BH202" s="186">
        <f t="shared" si="47"/>
        <v>0</v>
      </c>
      <c r="BI202" s="186">
        <f t="shared" si="48"/>
        <v>0</v>
      </c>
      <c r="BJ202" s="18" t="s">
        <v>80</v>
      </c>
      <c r="BK202" s="186">
        <f t="shared" si="49"/>
        <v>0</v>
      </c>
      <c r="BL202" s="18" t="s">
        <v>517</v>
      </c>
      <c r="BM202" s="185" t="s">
        <v>842</v>
      </c>
    </row>
    <row r="203" spans="1:65" s="2" customFormat="1" ht="16.5" customHeight="1">
      <c r="A203" s="35"/>
      <c r="B203" s="36"/>
      <c r="C203" s="174" t="s">
        <v>843</v>
      </c>
      <c r="D203" s="174" t="s">
        <v>124</v>
      </c>
      <c r="E203" s="175" t="s">
        <v>604</v>
      </c>
      <c r="F203" s="176" t="s">
        <v>541</v>
      </c>
      <c r="G203" s="177" t="s">
        <v>172</v>
      </c>
      <c r="H203" s="178">
        <v>95</v>
      </c>
      <c r="I203" s="179"/>
      <c r="J203" s="180">
        <f t="shared" si="40"/>
        <v>0</v>
      </c>
      <c r="K203" s="176" t="s">
        <v>19</v>
      </c>
      <c r="L203" s="40"/>
      <c r="M203" s="181" t="s">
        <v>19</v>
      </c>
      <c r="N203" s="182" t="s">
        <v>43</v>
      </c>
      <c r="O203" s="65"/>
      <c r="P203" s="183">
        <f t="shared" si="41"/>
        <v>0</v>
      </c>
      <c r="Q203" s="183">
        <v>0</v>
      </c>
      <c r="R203" s="183">
        <f t="shared" si="42"/>
        <v>0</v>
      </c>
      <c r="S203" s="183">
        <v>0</v>
      </c>
      <c r="T203" s="184">
        <f t="shared" si="4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517</v>
      </c>
      <c r="AT203" s="185" t="s">
        <v>124</v>
      </c>
      <c r="AU203" s="185" t="s">
        <v>82</v>
      </c>
      <c r="AY203" s="18" t="s">
        <v>122</v>
      </c>
      <c r="BE203" s="186">
        <f t="shared" si="44"/>
        <v>0</v>
      </c>
      <c r="BF203" s="186">
        <f t="shared" si="45"/>
        <v>0</v>
      </c>
      <c r="BG203" s="186">
        <f t="shared" si="46"/>
        <v>0</v>
      </c>
      <c r="BH203" s="186">
        <f t="shared" si="47"/>
        <v>0</v>
      </c>
      <c r="BI203" s="186">
        <f t="shared" si="48"/>
        <v>0</v>
      </c>
      <c r="BJ203" s="18" t="s">
        <v>80</v>
      </c>
      <c r="BK203" s="186">
        <f t="shared" si="49"/>
        <v>0</v>
      </c>
      <c r="BL203" s="18" t="s">
        <v>517</v>
      </c>
      <c r="BM203" s="185" t="s">
        <v>844</v>
      </c>
    </row>
    <row r="204" spans="1:65" s="2" customFormat="1" ht="16.5" customHeight="1">
      <c r="A204" s="35"/>
      <c r="B204" s="36"/>
      <c r="C204" s="174" t="s">
        <v>845</v>
      </c>
      <c r="D204" s="174" t="s">
        <v>124</v>
      </c>
      <c r="E204" s="175" t="s">
        <v>606</v>
      </c>
      <c r="F204" s="176" t="s">
        <v>544</v>
      </c>
      <c r="G204" s="177" t="s">
        <v>172</v>
      </c>
      <c r="H204" s="178">
        <v>95</v>
      </c>
      <c r="I204" s="179"/>
      <c r="J204" s="180">
        <f t="shared" si="40"/>
        <v>0</v>
      </c>
      <c r="K204" s="176" t="s">
        <v>19</v>
      </c>
      <c r="L204" s="40"/>
      <c r="M204" s="181" t="s">
        <v>19</v>
      </c>
      <c r="N204" s="182" t="s">
        <v>43</v>
      </c>
      <c r="O204" s="65"/>
      <c r="P204" s="183">
        <f t="shared" si="41"/>
        <v>0</v>
      </c>
      <c r="Q204" s="183">
        <v>0</v>
      </c>
      <c r="R204" s="183">
        <f t="shared" si="42"/>
        <v>0</v>
      </c>
      <c r="S204" s="183">
        <v>0</v>
      </c>
      <c r="T204" s="184">
        <f t="shared" si="4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517</v>
      </c>
      <c r="AT204" s="185" t="s">
        <v>124</v>
      </c>
      <c r="AU204" s="185" t="s">
        <v>82</v>
      </c>
      <c r="AY204" s="18" t="s">
        <v>122</v>
      </c>
      <c r="BE204" s="186">
        <f t="shared" si="44"/>
        <v>0</v>
      </c>
      <c r="BF204" s="186">
        <f t="shared" si="45"/>
        <v>0</v>
      </c>
      <c r="BG204" s="186">
        <f t="shared" si="46"/>
        <v>0</v>
      </c>
      <c r="BH204" s="186">
        <f t="shared" si="47"/>
        <v>0</v>
      </c>
      <c r="BI204" s="186">
        <f t="shared" si="48"/>
        <v>0</v>
      </c>
      <c r="BJ204" s="18" t="s">
        <v>80</v>
      </c>
      <c r="BK204" s="186">
        <f t="shared" si="49"/>
        <v>0</v>
      </c>
      <c r="BL204" s="18" t="s">
        <v>517</v>
      </c>
      <c r="BM204" s="185" t="s">
        <v>846</v>
      </c>
    </row>
    <row r="205" spans="1:65" s="2" customFormat="1" ht="16.5" customHeight="1">
      <c r="A205" s="35"/>
      <c r="B205" s="36"/>
      <c r="C205" s="174" t="s">
        <v>847</v>
      </c>
      <c r="D205" s="174" t="s">
        <v>124</v>
      </c>
      <c r="E205" s="175" t="s">
        <v>608</v>
      </c>
      <c r="F205" s="176" t="s">
        <v>547</v>
      </c>
      <c r="G205" s="177" t="s">
        <v>172</v>
      </c>
      <c r="H205" s="178">
        <v>40</v>
      </c>
      <c r="I205" s="179"/>
      <c r="J205" s="180">
        <f t="shared" si="40"/>
        <v>0</v>
      </c>
      <c r="K205" s="176" t="s">
        <v>19</v>
      </c>
      <c r="L205" s="40"/>
      <c r="M205" s="181" t="s">
        <v>19</v>
      </c>
      <c r="N205" s="182" t="s">
        <v>43</v>
      </c>
      <c r="O205" s="65"/>
      <c r="P205" s="183">
        <f t="shared" si="41"/>
        <v>0</v>
      </c>
      <c r="Q205" s="183">
        <v>0</v>
      </c>
      <c r="R205" s="183">
        <f t="shared" si="42"/>
        <v>0</v>
      </c>
      <c r="S205" s="183">
        <v>0</v>
      </c>
      <c r="T205" s="184">
        <f t="shared" si="4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517</v>
      </c>
      <c r="AT205" s="185" t="s">
        <v>124</v>
      </c>
      <c r="AU205" s="185" t="s">
        <v>82</v>
      </c>
      <c r="AY205" s="18" t="s">
        <v>122</v>
      </c>
      <c r="BE205" s="186">
        <f t="shared" si="44"/>
        <v>0</v>
      </c>
      <c r="BF205" s="186">
        <f t="shared" si="45"/>
        <v>0</v>
      </c>
      <c r="BG205" s="186">
        <f t="shared" si="46"/>
        <v>0</v>
      </c>
      <c r="BH205" s="186">
        <f t="shared" si="47"/>
        <v>0</v>
      </c>
      <c r="BI205" s="186">
        <f t="shared" si="48"/>
        <v>0</v>
      </c>
      <c r="BJ205" s="18" t="s">
        <v>80</v>
      </c>
      <c r="BK205" s="186">
        <f t="shared" si="49"/>
        <v>0</v>
      </c>
      <c r="BL205" s="18" t="s">
        <v>517</v>
      </c>
      <c r="BM205" s="185" t="s">
        <v>848</v>
      </c>
    </row>
    <row r="206" spans="1:65" s="2" customFormat="1" ht="16.5" customHeight="1">
      <c r="A206" s="35"/>
      <c r="B206" s="36"/>
      <c r="C206" s="174" t="s">
        <v>849</v>
      </c>
      <c r="D206" s="174" t="s">
        <v>124</v>
      </c>
      <c r="E206" s="175" t="s">
        <v>610</v>
      </c>
      <c r="F206" s="176" t="s">
        <v>550</v>
      </c>
      <c r="G206" s="177" t="s">
        <v>379</v>
      </c>
      <c r="H206" s="178">
        <v>2</v>
      </c>
      <c r="I206" s="179"/>
      <c r="J206" s="180">
        <f t="shared" si="40"/>
        <v>0</v>
      </c>
      <c r="K206" s="176" t="s">
        <v>19</v>
      </c>
      <c r="L206" s="40"/>
      <c r="M206" s="181" t="s">
        <v>19</v>
      </c>
      <c r="N206" s="182" t="s">
        <v>43</v>
      </c>
      <c r="O206" s="65"/>
      <c r="P206" s="183">
        <f t="shared" si="41"/>
        <v>0</v>
      </c>
      <c r="Q206" s="183">
        <v>0</v>
      </c>
      <c r="R206" s="183">
        <f t="shared" si="42"/>
        <v>0</v>
      </c>
      <c r="S206" s="183">
        <v>0</v>
      </c>
      <c r="T206" s="184">
        <f t="shared" si="4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517</v>
      </c>
      <c r="AT206" s="185" t="s">
        <v>124</v>
      </c>
      <c r="AU206" s="185" t="s">
        <v>82</v>
      </c>
      <c r="AY206" s="18" t="s">
        <v>122</v>
      </c>
      <c r="BE206" s="186">
        <f t="shared" si="44"/>
        <v>0</v>
      </c>
      <c r="BF206" s="186">
        <f t="shared" si="45"/>
        <v>0</v>
      </c>
      <c r="BG206" s="186">
        <f t="shared" si="46"/>
        <v>0</v>
      </c>
      <c r="BH206" s="186">
        <f t="shared" si="47"/>
        <v>0</v>
      </c>
      <c r="BI206" s="186">
        <f t="shared" si="48"/>
        <v>0</v>
      </c>
      <c r="BJ206" s="18" t="s">
        <v>80</v>
      </c>
      <c r="BK206" s="186">
        <f t="shared" si="49"/>
        <v>0</v>
      </c>
      <c r="BL206" s="18" t="s">
        <v>517</v>
      </c>
      <c r="BM206" s="185" t="s">
        <v>850</v>
      </c>
    </row>
    <row r="207" spans="1:65" s="2" customFormat="1" ht="16.5" customHeight="1">
      <c r="A207" s="35"/>
      <c r="B207" s="36"/>
      <c r="C207" s="174" t="s">
        <v>851</v>
      </c>
      <c r="D207" s="174" t="s">
        <v>124</v>
      </c>
      <c r="E207" s="175" t="s">
        <v>612</v>
      </c>
      <c r="F207" s="176" t="s">
        <v>553</v>
      </c>
      <c r="G207" s="177" t="s">
        <v>379</v>
      </c>
      <c r="H207" s="178">
        <v>4</v>
      </c>
      <c r="I207" s="179"/>
      <c r="J207" s="180">
        <f t="shared" si="40"/>
        <v>0</v>
      </c>
      <c r="K207" s="176" t="s">
        <v>19</v>
      </c>
      <c r="L207" s="40"/>
      <c r="M207" s="181" t="s">
        <v>19</v>
      </c>
      <c r="N207" s="182" t="s">
        <v>43</v>
      </c>
      <c r="O207" s="65"/>
      <c r="P207" s="183">
        <f t="shared" si="41"/>
        <v>0</v>
      </c>
      <c r="Q207" s="183">
        <v>0</v>
      </c>
      <c r="R207" s="183">
        <f t="shared" si="42"/>
        <v>0</v>
      </c>
      <c r="S207" s="183">
        <v>0</v>
      </c>
      <c r="T207" s="184">
        <f t="shared" si="4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517</v>
      </c>
      <c r="AT207" s="185" t="s">
        <v>124</v>
      </c>
      <c r="AU207" s="185" t="s">
        <v>82</v>
      </c>
      <c r="AY207" s="18" t="s">
        <v>122</v>
      </c>
      <c r="BE207" s="186">
        <f t="shared" si="44"/>
        <v>0</v>
      </c>
      <c r="BF207" s="186">
        <f t="shared" si="45"/>
        <v>0</v>
      </c>
      <c r="BG207" s="186">
        <f t="shared" si="46"/>
        <v>0</v>
      </c>
      <c r="BH207" s="186">
        <f t="shared" si="47"/>
        <v>0</v>
      </c>
      <c r="BI207" s="186">
        <f t="shared" si="48"/>
        <v>0</v>
      </c>
      <c r="BJ207" s="18" t="s">
        <v>80</v>
      </c>
      <c r="BK207" s="186">
        <f t="shared" si="49"/>
        <v>0</v>
      </c>
      <c r="BL207" s="18" t="s">
        <v>517</v>
      </c>
      <c r="BM207" s="185" t="s">
        <v>852</v>
      </c>
    </row>
    <row r="208" spans="1:65" s="2" customFormat="1" ht="16.5" customHeight="1">
      <c r="A208" s="35"/>
      <c r="B208" s="36"/>
      <c r="C208" s="174" t="s">
        <v>853</v>
      </c>
      <c r="D208" s="174" t="s">
        <v>124</v>
      </c>
      <c r="E208" s="175" t="s">
        <v>614</v>
      </c>
      <c r="F208" s="176" t="s">
        <v>556</v>
      </c>
      <c r="G208" s="177" t="s">
        <v>379</v>
      </c>
      <c r="H208" s="178">
        <v>2</v>
      </c>
      <c r="I208" s="179"/>
      <c r="J208" s="180">
        <f t="shared" si="40"/>
        <v>0</v>
      </c>
      <c r="K208" s="176" t="s">
        <v>19</v>
      </c>
      <c r="L208" s="40"/>
      <c r="M208" s="181" t="s">
        <v>19</v>
      </c>
      <c r="N208" s="182" t="s">
        <v>43</v>
      </c>
      <c r="O208" s="65"/>
      <c r="P208" s="183">
        <f t="shared" si="41"/>
        <v>0</v>
      </c>
      <c r="Q208" s="183">
        <v>0</v>
      </c>
      <c r="R208" s="183">
        <f t="shared" si="42"/>
        <v>0</v>
      </c>
      <c r="S208" s="183">
        <v>0</v>
      </c>
      <c r="T208" s="184">
        <f t="shared" si="4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517</v>
      </c>
      <c r="AT208" s="185" t="s">
        <v>124</v>
      </c>
      <c r="AU208" s="185" t="s">
        <v>82</v>
      </c>
      <c r="AY208" s="18" t="s">
        <v>122</v>
      </c>
      <c r="BE208" s="186">
        <f t="shared" si="44"/>
        <v>0</v>
      </c>
      <c r="BF208" s="186">
        <f t="shared" si="45"/>
        <v>0</v>
      </c>
      <c r="BG208" s="186">
        <f t="shared" si="46"/>
        <v>0</v>
      </c>
      <c r="BH208" s="186">
        <f t="shared" si="47"/>
        <v>0</v>
      </c>
      <c r="BI208" s="186">
        <f t="shared" si="48"/>
        <v>0</v>
      </c>
      <c r="BJ208" s="18" t="s">
        <v>80</v>
      </c>
      <c r="BK208" s="186">
        <f t="shared" si="49"/>
        <v>0</v>
      </c>
      <c r="BL208" s="18" t="s">
        <v>517</v>
      </c>
      <c r="BM208" s="185" t="s">
        <v>854</v>
      </c>
    </row>
    <row r="209" spans="1:65" s="2" customFormat="1" ht="16.5" customHeight="1">
      <c r="A209" s="35"/>
      <c r="B209" s="36"/>
      <c r="C209" s="174" t="s">
        <v>855</v>
      </c>
      <c r="D209" s="174" t="s">
        <v>124</v>
      </c>
      <c r="E209" s="175" t="s">
        <v>616</v>
      </c>
      <c r="F209" s="176" t="s">
        <v>559</v>
      </c>
      <c r="G209" s="177" t="s">
        <v>172</v>
      </c>
      <c r="H209" s="178">
        <v>4</v>
      </c>
      <c r="I209" s="179"/>
      <c r="J209" s="180">
        <f t="shared" si="40"/>
        <v>0</v>
      </c>
      <c r="K209" s="176" t="s">
        <v>19</v>
      </c>
      <c r="L209" s="40"/>
      <c r="M209" s="181" t="s">
        <v>19</v>
      </c>
      <c r="N209" s="182" t="s">
        <v>43</v>
      </c>
      <c r="O209" s="65"/>
      <c r="P209" s="183">
        <f t="shared" si="41"/>
        <v>0</v>
      </c>
      <c r="Q209" s="183">
        <v>0</v>
      </c>
      <c r="R209" s="183">
        <f t="shared" si="42"/>
        <v>0</v>
      </c>
      <c r="S209" s="183">
        <v>0</v>
      </c>
      <c r="T209" s="184">
        <f t="shared" si="4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517</v>
      </c>
      <c r="AT209" s="185" t="s">
        <v>124</v>
      </c>
      <c r="AU209" s="185" t="s">
        <v>82</v>
      </c>
      <c r="AY209" s="18" t="s">
        <v>122</v>
      </c>
      <c r="BE209" s="186">
        <f t="shared" si="44"/>
        <v>0</v>
      </c>
      <c r="BF209" s="186">
        <f t="shared" si="45"/>
        <v>0</v>
      </c>
      <c r="BG209" s="186">
        <f t="shared" si="46"/>
        <v>0</v>
      </c>
      <c r="BH209" s="186">
        <f t="shared" si="47"/>
        <v>0</v>
      </c>
      <c r="BI209" s="186">
        <f t="shared" si="48"/>
        <v>0</v>
      </c>
      <c r="BJ209" s="18" t="s">
        <v>80</v>
      </c>
      <c r="BK209" s="186">
        <f t="shared" si="49"/>
        <v>0</v>
      </c>
      <c r="BL209" s="18" t="s">
        <v>517</v>
      </c>
      <c r="BM209" s="185" t="s">
        <v>856</v>
      </c>
    </row>
    <row r="210" spans="1:65" s="2" customFormat="1" ht="16.5" customHeight="1">
      <c r="A210" s="35"/>
      <c r="B210" s="36"/>
      <c r="C210" s="174" t="s">
        <v>857</v>
      </c>
      <c r="D210" s="174" t="s">
        <v>124</v>
      </c>
      <c r="E210" s="175" t="s">
        <v>618</v>
      </c>
      <c r="F210" s="176" t="s">
        <v>562</v>
      </c>
      <c r="G210" s="177" t="s">
        <v>379</v>
      </c>
      <c r="H210" s="178">
        <v>1</v>
      </c>
      <c r="I210" s="179"/>
      <c r="J210" s="180">
        <f t="shared" si="40"/>
        <v>0</v>
      </c>
      <c r="K210" s="176" t="s">
        <v>19</v>
      </c>
      <c r="L210" s="40"/>
      <c r="M210" s="181" t="s">
        <v>19</v>
      </c>
      <c r="N210" s="182" t="s">
        <v>43</v>
      </c>
      <c r="O210" s="65"/>
      <c r="P210" s="183">
        <f t="shared" si="41"/>
        <v>0</v>
      </c>
      <c r="Q210" s="183">
        <v>0</v>
      </c>
      <c r="R210" s="183">
        <f t="shared" si="42"/>
        <v>0</v>
      </c>
      <c r="S210" s="183">
        <v>0</v>
      </c>
      <c r="T210" s="184">
        <f t="shared" si="4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517</v>
      </c>
      <c r="AT210" s="185" t="s">
        <v>124</v>
      </c>
      <c r="AU210" s="185" t="s">
        <v>82</v>
      </c>
      <c r="AY210" s="18" t="s">
        <v>122</v>
      </c>
      <c r="BE210" s="186">
        <f t="shared" si="44"/>
        <v>0</v>
      </c>
      <c r="BF210" s="186">
        <f t="shared" si="45"/>
        <v>0</v>
      </c>
      <c r="BG210" s="186">
        <f t="shared" si="46"/>
        <v>0</v>
      </c>
      <c r="BH210" s="186">
        <f t="shared" si="47"/>
        <v>0</v>
      </c>
      <c r="BI210" s="186">
        <f t="shared" si="48"/>
        <v>0</v>
      </c>
      <c r="BJ210" s="18" t="s">
        <v>80</v>
      </c>
      <c r="BK210" s="186">
        <f t="shared" si="49"/>
        <v>0</v>
      </c>
      <c r="BL210" s="18" t="s">
        <v>517</v>
      </c>
      <c r="BM210" s="185" t="s">
        <v>858</v>
      </c>
    </row>
    <row r="211" spans="1:65" s="2" customFormat="1" ht="16.5" customHeight="1">
      <c r="A211" s="35"/>
      <c r="B211" s="36"/>
      <c r="C211" s="174" t="s">
        <v>859</v>
      </c>
      <c r="D211" s="174" t="s">
        <v>124</v>
      </c>
      <c r="E211" s="175" t="s">
        <v>624</v>
      </c>
      <c r="F211" s="176" t="s">
        <v>565</v>
      </c>
      <c r="G211" s="177" t="s">
        <v>379</v>
      </c>
      <c r="H211" s="178">
        <v>1</v>
      </c>
      <c r="I211" s="179"/>
      <c r="J211" s="180">
        <f t="shared" si="40"/>
        <v>0</v>
      </c>
      <c r="K211" s="176" t="s">
        <v>19</v>
      </c>
      <c r="L211" s="40"/>
      <c r="M211" s="181" t="s">
        <v>19</v>
      </c>
      <c r="N211" s="182" t="s">
        <v>43</v>
      </c>
      <c r="O211" s="65"/>
      <c r="P211" s="183">
        <f t="shared" si="41"/>
        <v>0</v>
      </c>
      <c r="Q211" s="183">
        <v>0</v>
      </c>
      <c r="R211" s="183">
        <f t="shared" si="42"/>
        <v>0</v>
      </c>
      <c r="S211" s="183">
        <v>0</v>
      </c>
      <c r="T211" s="184">
        <f t="shared" si="4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517</v>
      </c>
      <c r="AT211" s="185" t="s">
        <v>124</v>
      </c>
      <c r="AU211" s="185" t="s">
        <v>82</v>
      </c>
      <c r="AY211" s="18" t="s">
        <v>122</v>
      </c>
      <c r="BE211" s="186">
        <f t="shared" si="44"/>
        <v>0</v>
      </c>
      <c r="BF211" s="186">
        <f t="shared" si="45"/>
        <v>0</v>
      </c>
      <c r="BG211" s="186">
        <f t="shared" si="46"/>
        <v>0</v>
      </c>
      <c r="BH211" s="186">
        <f t="shared" si="47"/>
        <v>0</v>
      </c>
      <c r="BI211" s="186">
        <f t="shared" si="48"/>
        <v>0</v>
      </c>
      <c r="BJ211" s="18" t="s">
        <v>80</v>
      </c>
      <c r="BK211" s="186">
        <f t="shared" si="49"/>
        <v>0</v>
      </c>
      <c r="BL211" s="18" t="s">
        <v>517</v>
      </c>
      <c r="BM211" s="185" t="s">
        <v>860</v>
      </c>
    </row>
    <row r="212" spans="1:65" s="2" customFormat="1" ht="16.5" customHeight="1">
      <c r="A212" s="35"/>
      <c r="B212" s="36"/>
      <c r="C212" s="174" t="s">
        <v>861</v>
      </c>
      <c r="D212" s="174" t="s">
        <v>124</v>
      </c>
      <c r="E212" s="175" t="s">
        <v>862</v>
      </c>
      <c r="F212" s="176" t="s">
        <v>568</v>
      </c>
      <c r="G212" s="177" t="s">
        <v>379</v>
      </c>
      <c r="H212" s="178">
        <v>2</v>
      </c>
      <c r="I212" s="179"/>
      <c r="J212" s="180">
        <f t="shared" si="40"/>
        <v>0</v>
      </c>
      <c r="K212" s="176" t="s">
        <v>19</v>
      </c>
      <c r="L212" s="40"/>
      <c r="M212" s="181" t="s">
        <v>19</v>
      </c>
      <c r="N212" s="182" t="s">
        <v>43</v>
      </c>
      <c r="O212" s="65"/>
      <c r="P212" s="183">
        <f t="shared" si="41"/>
        <v>0</v>
      </c>
      <c r="Q212" s="183">
        <v>0</v>
      </c>
      <c r="R212" s="183">
        <f t="shared" si="42"/>
        <v>0</v>
      </c>
      <c r="S212" s="183">
        <v>0</v>
      </c>
      <c r="T212" s="184">
        <f t="shared" si="4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517</v>
      </c>
      <c r="AT212" s="185" t="s">
        <v>124</v>
      </c>
      <c r="AU212" s="185" t="s">
        <v>82</v>
      </c>
      <c r="AY212" s="18" t="s">
        <v>122</v>
      </c>
      <c r="BE212" s="186">
        <f t="shared" si="44"/>
        <v>0</v>
      </c>
      <c r="BF212" s="186">
        <f t="shared" si="45"/>
        <v>0</v>
      </c>
      <c r="BG212" s="186">
        <f t="shared" si="46"/>
        <v>0</v>
      </c>
      <c r="BH212" s="186">
        <f t="shared" si="47"/>
        <v>0</v>
      </c>
      <c r="BI212" s="186">
        <f t="shared" si="48"/>
        <v>0</v>
      </c>
      <c r="BJ212" s="18" t="s">
        <v>80</v>
      </c>
      <c r="BK212" s="186">
        <f t="shared" si="49"/>
        <v>0</v>
      </c>
      <c r="BL212" s="18" t="s">
        <v>517</v>
      </c>
      <c r="BM212" s="185" t="s">
        <v>863</v>
      </c>
    </row>
    <row r="213" spans="1:65" s="2" customFormat="1" ht="16.5" customHeight="1">
      <c r="A213" s="35"/>
      <c r="B213" s="36"/>
      <c r="C213" s="174" t="s">
        <v>864</v>
      </c>
      <c r="D213" s="174" t="s">
        <v>124</v>
      </c>
      <c r="E213" s="175" t="s">
        <v>865</v>
      </c>
      <c r="F213" s="176" t="s">
        <v>574</v>
      </c>
      <c r="G213" s="177" t="s">
        <v>379</v>
      </c>
      <c r="H213" s="178">
        <v>2</v>
      </c>
      <c r="I213" s="179"/>
      <c r="J213" s="180">
        <f t="shared" si="40"/>
        <v>0</v>
      </c>
      <c r="K213" s="176" t="s">
        <v>19</v>
      </c>
      <c r="L213" s="40"/>
      <c r="M213" s="181" t="s">
        <v>19</v>
      </c>
      <c r="N213" s="182" t="s">
        <v>43</v>
      </c>
      <c r="O213" s="65"/>
      <c r="P213" s="183">
        <f t="shared" si="41"/>
        <v>0</v>
      </c>
      <c r="Q213" s="183">
        <v>0</v>
      </c>
      <c r="R213" s="183">
        <f t="shared" si="42"/>
        <v>0</v>
      </c>
      <c r="S213" s="183">
        <v>0</v>
      </c>
      <c r="T213" s="184">
        <f t="shared" si="4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517</v>
      </c>
      <c r="AT213" s="185" t="s">
        <v>124</v>
      </c>
      <c r="AU213" s="185" t="s">
        <v>82</v>
      </c>
      <c r="AY213" s="18" t="s">
        <v>122</v>
      </c>
      <c r="BE213" s="186">
        <f t="shared" si="44"/>
        <v>0</v>
      </c>
      <c r="BF213" s="186">
        <f t="shared" si="45"/>
        <v>0</v>
      </c>
      <c r="BG213" s="186">
        <f t="shared" si="46"/>
        <v>0</v>
      </c>
      <c r="BH213" s="186">
        <f t="shared" si="47"/>
        <v>0</v>
      </c>
      <c r="BI213" s="186">
        <f t="shared" si="48"/>
        <v>0</v>
      </c>
      <c r="BJ213" s="18" t="s">
        <v>80</v>
      </c>
      <c r="BK213" s="186">
        <f t="shared" si="49"/>
        <v>0</v>
      </c>
      <c r="BL213" s="18" t="s">
        <v>517</v>
      </c>
      <c r="BM213" s="185" t="s">
        <v>866</v>
      </c>
    </row>
    <row r="214" spans="1:65" s="2" customFormat="1" ht="16.5" customHeight="1">
      <c r="A214" s="35"/>
      <c r="B214" s="36"/>
      <c r="C214" s="216" t="s">
        <v>867</v>
      </c>
      <c r="D214" s="216" t="s">
        <v>189</v>
      </c>
      <c r="E214" s="217" t="s">
        <v>868</v>
      </c>
      <c r="F214" s="218" t="s">
        <v>628</v>
      </c>
      <c r="G214" s="219" t="s">
        <v>578</v>
      </c>
      <c r="H214" s="220">
        <v>1</v>
      </c>
      <c r="I214" s="221"/>
      <c r="J214" s="222">
        <f t="shared" si="40"/>
        <v>0</v>
      </c>
      <c r="K214" s="218" t="s">
        <v>19</v>
      </c>
      <c r="L214" s="223"/>
      <c r="M214" s="224" t="s">
        <v>19</v>
      </c>
      <c r="N214" s="225" t="s">
        <v>43</v>
      </c>
      <c r="O214" s="65"/>
      <c r="P214" s="183">
        <f t="shared" si="41"/>
        <v>0</v>
      </c>
      <c r="Q214" s="183">
        <v>0</v>
      </c>
      <c r="R214" s="183">
        <f t="shared" si="42"/>
        <v>0</v>
      </c>
      <c r="S214" s="183">
        <v>0</v>
      </c>
      <c r="T214" s="184">
        <f t="shared" si="4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516</v>
      </c>
      <c r="AT214" s="185" t="s">
        <v>189</v>
      </c>
      <c r="AU214" s="185" t="s">
        <v>82</v>
      </c>
      <c r="AY214" s="18" t="s">
        <v>122</v>
      </c>
      <c r="BE214" s="186">
        <f t="shared" si="44"/>
        <v>0</v>
      </c>
      <c r="BF214" s="186">
        <f t="shared" si="45"/>
        <v>0</v>
      </c>
      <c r="BG214" s="186">
        <f t="shared" si="46"/>
        <v>0</v>
      </c>
      <c r="BH214" s="186">
        <f t="shared" si="47"/>
        <v>0</v>
      </c>
      <c r="BI214" s="186">
        <f t="shared" si="48"/>
        <v>0</v>
      </c>
      <c r="BJ214" s="18" t="s">
        <v>80</v>
      </c>
      <c r="BK214" s="186">
        <f t="shared" si="49"/>
        <v>0</v>
      </c>
      <c r="BL214" s="18" t="s">
        <v>517</v>
      </c>
      <c r="BM214" s="185" t="s">
        <v>869</v>
      </c>
    </row>
    <row r="215" spans="1:65" s="12" customFormat="1" ht="22.9" customHeight="1">
      <c r="B215" s="158"/>
      <c r="C215" s="159"/>
      <c r="D215" s="160" t="s">
        <v>71</v>
      </c>
      <c r="E215" s="172" t="s">
        <v>870</v>
      </c>
      <c r="F215" s="172" t="s">
        <v>871</v>
      </c>
      <c r="G215" s="159"/>
      <c r="H215" s="159"/>
      <c r="I215" s="162"/>
      <c r="J215" s="173">
        <f>BK215</f>
        <v>0</v>
      </c>
      <c r="K215" s="159"/>
      <c r="L215" s="164"/>
      <c r="M215" s="165"/>
      <c r="N215" s="166"/>
      <c r="O215" s="166"/>
      <c r="P215" s="167">
        <f>SUM(P216:P246)</f>
        <v>0</v>
      </c>
      <c r="Q215" s="166"/>
      <c r="R215" s="167">
        <f>SUM(R216:R246)</f>
        <v>0</v>
      </c>
      <c r="S215" s="166"/>
      <c r="T215" s="168">
        <f>SUM(T216:T246)</f>
        <v>0</v>
      </c>
      <c r="AR215" s="169" t="s">
        <v>147</v>
      </c>
      <c r="AT215" s="170" t="s">
        <v>71</v>
      </c>
      <c r="AU215" s="170" t="s">
        <v>80</v>
      </c>
      <c r="AY215" s="169" t="s">
        <v>122</v>
      </c>
      <c r="BK215" s="171">
        <f>SUM(BK216:BK246)</f>
        <v>0</v>
      </c>
    </row>
    <row r="216" spans="1:65" s="2" customFormat="1" ht="16.5" customHeight="1">
      <c r="A216" s="35"/>
      <c r="B216" s="36"/>
      <c r="C216" s="174" t="s">
        <v>872</v>
      </c>
      <c r="D216" s="174" t="s">
        <v>124</v>
      </c>
      <c r="E216" s="175" t="s">
        <v>633</v>
      </c>
      <c r="F216" s="176" t="s">
        <v>634</v>
      </c>
      <c r="G216" s="177" t="s">
        <v>635</v>
      </c>
      <c r="H216" s="178">
        <v>0.1</v>
      </c>
      <c r="I216" s="179"/>
      <c r="J216" s="180">
        <f t="shared" ref="J216:J246" si="50">ROUND(I216*H216,2)</f>
        <v>0</v>
      </c>
      <c r="K216" s="176" t="s">
        <v>19</v>
      </c>
      <c r="L216" s="40"/>
      <c r="M216" s="181" t="s">
        <v>19</v>
      </c>
      <c r="N216" s="182" t="s">
        <v>43</v>
      </c>
      <c r="O216" s="65"/>
      <c r="P216" s="183">
        <f t="shared" ref="P216:P246" si="51">O216*H216</f>
        <v>0</v>
      </c>
      <c r="Q216" s="183">
        <v>0</v>
      </c>
      <c r="R216" s="183">
        <f t="shared" ref="R216:R246" si="52">Q216*H216</f>
        <v>0</v>
      </c>
      <c r="S216" s="183">
        <v>0</v>
      </c>
      <c r="T216" s="184">
        <f t="shared" ref="T216:T246" si="53"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517</v>
      </c>
      <c r="AT216" s="185" t="s">
        <v>124</v>
      </c>
      <c r="AU216" s="185" t="s">
        <v>82</v>
      </c>
      <c r="AY216" s="18" t="s">
        <v>122</v>
      </c>
      <c r="BE216" s="186">
        <f t="shared" ref="BE216:BE246" si="54">IF(N216="základní",J216,0)</f>
        <v>0</v>
      </c>
      <c r="BF216" s="186">
        <f t="shared" ref="BF216:BF246" si="55">IF(N216="snížená",J216,0)</f>
        <v>0</v>
      </c>
      <c r="BG216" s="186">
        <f t="shared" ref="BG216:BG246" si="56">IF(N216="zákl. přenesená",J216,0)</f>
        <v>0</v>
      </c>
      <c r="BH216" s="186">
        <f t="shared" ref="BH216:BH246" si="57">IF(N216="sníž. přenesená",J216,0)</f>
        <v>0</v>
      </c>
      <c r="BI216" s="186">
        <f t="shared" ref="BI216:BI246" si="58">IF(N216="nulová",J216,0)</f>
        <v>0</v>
      </c>
      <c r="BJ216" s="18" t="s">
        <v>80</v>
      </c>
      <c r="BK216" s="186">
        <f t="shared" ref="BK216:BK246" si="59">ROUND(I216*H216,2)</f>
        <v>0</v>
      </c>
      <c r="BL216" s="18" t="s">
        <v>517</v>
      </c>
      <c r="BM216" s="185" t="s">
        <v>873</v>
      </c>
    </row>
    <row r="217" spans="1:65" s="2" customFormat="1" ht="16.5" customHeight="1">
      <c r="A217" s="35"/>
      <c r="B217" s="36"/>
      <c r="C217" s="174" t="s">
        <v>874</v>
      </c>
      <c r="D217" s="174" t="s">
        <v>124</v>
      </c>
      <c r="E217" s="175" t="s">
        <v>638</v>
      </c>
      <c r="F217" s="176" t="s">
        <v>639</v>
      </c>
      <c r="G217" s="177" t="s">
        <v>141</v>
      </c>
      <c r="H217" s="178">
        <v>2</v>
      </c>
      <c r="I217" s="179"/>
      <c r="J217" s="180">
        <f t="shared" si="50"/>
        <v>0</v>
      </c>
      <c r="K217" s="176" t="s">
        <v>19</v>
      </c>
      <c r="L217" s="40"/>
      <c r="M217" s="181" t="s">
        <v>19</v>
      </c>
      <c r="N217" s="182" t="s">
        <v>43</v>
      </c>
      <c r="O217" s="65"/>
      <c r="P217" s="183">
        <f t="shared" si="51"/>
        <v>0</v>
      </c>
      <c r="Q217" s="183">
        <v>0</v>
      </c>
      <c r="R217" s="183">
        <f t="shared" si="52"/>
        <v>0</v>
      </c>
      <c r="S217" s="183">
        <v>0</v>
      </c>
      <c r="T217" s="184">
        <f t="shared" si="5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517</v>
      </c>
      <c r="AT217" s="185" t="s">
        <v>124</v>
      </c>
      <c r="AU217" s="185" t="s">
        <v>82</v>
      </c>
      <c r="AY217" s="18" t="s">
        <v>122</v>
      </c>
      <c r="BE217" s="186">
        <f t="shared" si="54"/>
        <v>0</v>
      </c>
      <c r="BF217" s="186">
        <f t="shared" si="55"/>
        <v>0</v>
      </c>
      <c r="BG217" s="186">
        <f t="shared" si="56"/>
        <v>0</v>
      </c>
      <c r="BH217" s="186">
        <f t="shared" si="57"/>
        <v>0</v>
      </c>
      <c r="BI217" s="186">
        <f t="shared" si="58"/>
        <v>0</v>
      </c>
      <c r="BJ217" s="18" t="s">
        <v>80</v>
      </c>
      <c r="BK217" s="186">
        <f t="shared" si="59"/>
        <v>0</v>
      </c>
      <c r="BL217" s="18" t="s">
        <v>517</v>
      </c>
      <c r="BM217" s="185" t="s">
        <v>875</v>
      </c>
    </row>
    <row r="218" spans="1:65" s="2" customFormat="1" ht="16.5" customHeight="1">
      <c r="A218" s="35"/>
      <c r="B218" s="36"/>
      <c r="C218" s="174" t="s">
        <v>876</v>
      </c>
      <c r="D218" s="174" t="s">
        <v>124</v>
      </c>
      <c r="E218" s="175" t="s">
        <v>642</v>
      </c>
      <c r="F218" s="176" t="s">
        <v>643</v>
      </c>
      <c r="G218" s="177" t="s">
        <v>127</v>
      </c>
      <c r="H218" s="178">
        <v>5</v>
      </c>
      <c r="I218" s="179"/>
      <c r="J218" s="180">
        <f t="shared" si="50"/>
        <v>0</v>
      </c>
      <c r="K218" s="176" t="s">
        <v>19</v>
      </c>
      <c r="L218" s="40"/>
      <c r="M218" s="181" t="s">
        <v>19</v>
      </c>
      <c r="N218" s="182" t="s">
        <v>43</v>
      </c>
      <c r="O218" s="65"/>
      <c r="P218" s="183">
        <f t="shared" si="51"/>
        <v>0</v>
      </c>
      <c r="Q218" s="183">
        <v>0</v>
      </c>
      <c r="R218" s="183">
        <f t="shared" si="52"/>
        <v>0</v>
      </c>
      <c r="S218" s="183">
        <v>0</v>
      </c>
      <c r="T218" s="184">
        <f t="shared" si="5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517</v>
      </c>
      <c r="AT218" s="185" t="s">
        <v>124</v>
      </c>
      <c r="AU218" s="185" t="s">
        <v>82</v>
      </c>
      <c r="AY218" s="18" t="s">
        <v>122</v>
      </c>
      <c r="BE218" s="186">
        <f t="shared" si="54"/>
        <v>0</v>
      </c>
      <c r="BF218" s="186">
        <f t="shared" si="55"/>
        <v>0</v>
      </c>
      <c r="BG218" s="186">
        <f t="shared" si="56"/>
        <v>0</v>
      </c>
      <c r="BH218" s="186">
        <f t="shared" si="57"/>
        <v>0</v>
      </c>
      <c r="BI218" s="186">
        <f t="shared" si="58"/>
        <v>0</v>
      </c>
      <c r="BJ218" s="18" t="s">
        <v>80</v>
      </c>
      <c r="BK218" s="186">
        <f t="shared" si="59"/>
        <v>0</v>
      </c>
      <c r="BL218" s="18" t="s">
        <v>517</v>
      </c>
      <c r="BM218" s="185" t="s">
        <v>877</v>
      </c>
    </row>
    <row r="219" spans="1:65" s="2" customFormat="1" ht="16.5" customHeight="1">
      <c r="A219" s="35"/>
      <c r="B219" s="36"/>
      <c r="C219" s="174" t="s">
        <v>878</v>
      </c>
      <c r="D219" s="174" t="s">
        <v>124</v>
      </c>
      <c r="E219" s="175" t="s">
        <v>646</v>
      </c>
      <c r="F219" s="176" t="s">
        <v>647</v>
      </c>
      <c r="G219" s="177" t="s">
        <v>141</v>
      </c>
      <c r="H219" s="178">
        <v>2</v>
      </c>
      <c r="I219" s="179"/>
      <c r="J219" s="180">
        <f t="shared" si="50"/>
        <v>0</v>
      </c>
      <c r="K219" s="176" t="s">
        <v>19</v>
      </c>
      <c r="L219" s="40"/>
      <c r="M219" s="181" t="s">
        <v>19</v>
      </c>
      <c r="N219" s="182" t="s">
        <v>43</v>
      </c>
      <c r="O219" s="65"/>
      <c r="P219" s="183">
        <f t="shared" si="51"/>
        <v>0</v>
      </c>
      <c r="Q219" s="183">
        <v>0</v>
      </c>
      <c r="R219" s="183">
        <f t="shared" si="52"/>
        <v>0</v>
      </c>
      <c r="S219" s="183">
        <v>0</v>
      </c>
      <c r="T219" s="184">
        <f t="shared" si="5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517</v>
      </c>
      <c r="AT219" s="185" t="s">
        <v>124</v>
      </c>
      <c r="AU219" s="185" t="s">
        <v>82</v>
      </c>
      <c r="AY219" s="18" t="s">
        <v>122</v>
      </c>
      <c r="BE219" s="186">
        <f t="shared" si="54"/>
        <v>0</v>
      </c>
      <c r="BF219" s="186">
        <f t="shared" si="55"/>
        <v>0</v>
      </c>
      <c r="BG219" s="186">
        <f t="shared" si="56"/>
        <v>0</v>
      </c>
      <c r="BH219" s="186">
        <f t="shared" si="57"/>
        <v>0</v>
      </c>
      <c r="BI219" s="186">
        <f t="shared" si="58"/>
        <v>0</v>
      </c>
      <c r="BJ219" s="18" t="s">
        <v>80</v>
      </c>
      <c r="BK219" s="186">
        <f t="shared" si="59"/>
        <v>0</v>
      </c>
      <c r="BL219" s="18" t="s">
        <v>517</v>
      </c>
      <c r="BM219" s="185" t="s">
        <v>879</v>
      </c>
    </row>
    <row r="220" spans="1:65" s="2" customFormat="1" ht="16.5" customHeight="1">
      <c r="A220" s="35"/>
      <c r="B220" s="36"/>
      <c r="C220" s="174" t="s">
        <v>880</v>
      </c>
      <c r="D220" s="174" t="s">
        <v>124</v>
      </c>
      <c r="E220" s="175" t="s">
        <v>650</v>
      </c>
      <c r="F220" s="176" t="s">
        <v>651</v>
      </c>
      <c r="G220" s="177" t="s">
        <v>127</v>
      </c>
      <c r="H220" s="178">
        <v>10</v>
      </c>
      <c r="I220" s="179"/>
      <c r="J220" s="180">
        <f t="shared" si="50"/>
        <v>0</v>
      </c>
      <c r="K220" s="176" t="s">
        <v>19</v>
      </c>
      <c r="L220" s="40"/>
      <c r="M220" s="181" t="s">
        <v>19</v>
      </c>
      <c r="N220" s="182" t="s">
        <v>43</v>
      </c>
      <c r="O220" s="65"/>
      <c r="P220" s="183">
        <f t="shared" si="51"/>
        <v>0</v>
      </c>
      <c r="Q220" s="183">
        <v>0</v>
      </c>
      <c r="R220" s="183">
        <f t="shared" si="52"/>
        <v>0</v>
      </c>
      <c r="S220" s="183">
        <v>0</v>
      </c>
      <c r="T220" s="184">
        <f t="shared" si="5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517</v>
      </c>
      <c r="AT220" s="185" t="s">
        <v>124</v>
      </c>
      <c r="AU220" s="185" t="s">
        <v>82</v>
      </c>
      <c r="AY220" s="18" t="s">
        <v>122</v>
      </c>
      <c r="BE220" s="186">
        <f t="shared" si="54"/>
        <v>0</v>
      </c>
      <c r="BF220" s="186">
        <f t="shared" si="55"/>
        <v>0</v>
      </c>
      <c r="BG220" s="186">
        <f t="shared" si="56"/>
        <v>0</v>
      </c>
      <c r="BH220" s="186">
        <f t="shared" si="57"/>
        <v>0</v>
      </c>
      <c r="BI220" s="186">
        <f t="shared" si="58"/>
        <v>0</v>
      </c>
      <c r="BJ220" s="18" t="s">
        <v>80</v>
      </c>
      <c r="BK220" s="186">
        <f t="shared" si="59"/>
        <v>0</v>
      </c>
      <c r="BL220" s="18" t="s">
        <v>517</v>
      </c>
      <c r="BM220" s="185" t="s">
        <v>881</v>
      </c>
    </row>
    <row r="221" spans="1:65" s="2" customFormat="1" ht="16.5" customHeight="1">
      <c r="A221" s="35"/>
      <c r="B221" s="36"/>
      <c r="C221" s="174" t="s">
        <v>882</v>
      </c>
      <c r="D221" s="174" t="s">
        <v>124</v>
      </c>
      <c r="E221" s="175" t="s">
        <v>654</v>
      </c>
      <c r="F221" s="176" t="s">
        <v>655</v>
      </c>
      <c r="G221" s="177" t="s">
        <v>172</v>
      </c>
      <c r="H221" s="178">
        <v>20</v>
      </c>
      <c r="I221" s="179"/>
      <c r="J221" s="180">
        <f t="shared" si="50"/>
        <v>0</v>
      </c>
      <c r="K221" s="176" t="s">
        <v>19</v>
      </c>
      <c r="L221" s="40"/>
      <c r="M221" s="181" t="s">
        <v>19</v>
      </c>
      <c r="N221" s="182" t="s">
        <v>43</v>
      </c>
      <c r="O221" s="65"/>
      <c r="P221" s="183">
        <f t="shared" si="51"/>
        <v>0</v>
      </c>
      <c r="Q221" s="183">
        <v>0</v>
      </c>
      <c r="R221" s="183">
        <f t="shared" si="52"/>
        <v>0</v>
      </c>
      <c r="S221" s="183">
        <v>0</v>
      </c>
      <c r="T221" s="184">
        <f t="shared" si="5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517</v>
      </c>
      <c r="AT221" s="185" t="s">
        <v>124</v>
      </c>
      <c r="AU221" s="185" t="s">
        <v>82</v>
      </c>
      <c r="AY221" s="18" t="s">
        <v>122</v>
      </c>
      <c r="BE221" s="186">
        <f t="shared" si="54"/>
        <v>0</v>
      </c>
      <c r="BF221" s="186">
        <f t="shared" si="55"/>
        <v>0</v>
      </c>
      <c r="BG221" s="186">
        <f t="shared" si="56"/>
        <v>0</v>
      </c>
      <c r="BH221" s="186">
        <f t="shared" si="57"/>
        <v>0</v>
      </c>
      <c r="BI221" s="186">
        <f t="shared" si="58"/>
        <v>0</v>
      </c>
      <c r="BJ221" s="18" t="s">
        <v>80</v>
      </c>
      <c r="BK221" s="186">
        <f t="shared" si="59"/>
        <v>0</v>
      </c>
      <c r="BL221" s="18" t="s">
        <v>517</v>
      </c>
      <c r="BM221" s="185" t="s">
        <v>883</v>
      </c>
    </row>
    <row r="222" spans="1:65" s="2" customFormat="1" ht="16.5" customHeight="1">
      <c r="A222" s="35"/>
      <c r="B222" s="36"/>
      <c r="C222" s="174" t="s">
        <v>884</v>
      </c>
      <c r="D222" s="174" t="s">
        <v>124</v>
      </c>
      <c r="E222" s="175" t="s">
        <v>658</v>
      </c>
      <c r="F222" s="176" t="s">
        <v>659</v>
      </c>
      <c r="G222" s="177" t="s">
        <v>163</v>
      </c>
      <c r="H222" s="178">
        <v>1.35</v>
      </c>
      <c r="I222" s="179"/>
      <c r="J222" s="180">
        <f t="shared" si="50"/>
        <v>0</v>
      </c>
      <c r="K222" s="176" t="s">
        <v>19</v>
      </c>
      <c r="L222" s="40"/>
      <c r="M222" s="181" t="s">
        <v>19</v>
      </c>
      <c r="N222" s="182" t="s">
        <v>43</v>
      </c>
      <c r="O222" s="65"/>
      <c r="P222" s="183">
        <f t="shared" si="51"/>
        <v>0</v>
      </c>
      <c r="Q222" s="183">
        <v>0</v>
      </c>
      <c r="R222" s="183">
        <f t="shared" si="52"/>
        <v>0</v>
      </c>
      <c r="S222" s="183">
        <v>0</v>
      </c>
      <c r="T222" s="184">
        <f t="shared" si="5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517</v>
      </c>
      <c r="AT222" s="185" t="s">
        <v>124</v>
      </c>
      <c r="AU222" s="185" t="s">
        <v>82</v>
      </c>
      <c r="AY222" s="18" t="s">
        <v>122</v>
      </c>
      <c r="BE222" s="186">
        <f t="shared" si="54"/>
        <v>0</v>
      </c>
      <c r="BF222" s="186">
        <f t="shared" si="55"/>
        <v>0</v>
      </c>
      <c r="BG222" s="186">
        <f t="shared" si="56"/>
        <v>0</v>
      </c>
      <c r="BH222" s="186">
        <f t="shared" si="57"/>
        <v>0</v>
      </c>
      <c r="BI222" s="186">
        <f t="shared" si="58"/>
        <v>0</v>
      </c>
      <c r="BJ222" s="18" t="s">
        <v>80</v>
      </c>
      <c r="BK222" s="186">
        <f t="shared" si="59"/>
        <v>0</v>
      </c>
      <c r="BL222" s="18" t="s">
        <v>517</v>
      </c>
      <c r="BM222" s="185" t="s">
        <v>885</v>
      </c>
    </row>
    <row r="223" spans="1:65" s="2" customFormat="1" ht="16.5" customHeight="1">
      <c r="A223" s="35"/>
      <c r="B223" s="36"/>
      <c r="C223" s="174" t="s">
        <v>886</v>
      </c>
      <c r="D223" s="174" t="s">
        <v>124</v>
      </c>
      <c r="E223" s="175" t="s">
        <v>662</v>
      </c>
      <c r="F223" s="176" t="s">
        <v>663</v>
      </c>
      <c r="G223" s="177" t="s">
        <v>163</v>
      </c>
      <c r="H223" s="178">
        <v>1.35</v>
      </c>
      <c r="I223" s="179"/>
      <c r="J223" s="180">
        <f t="shared" si="50"/>
        <v>0</v>
      </c>
      <c r="K223" s="176" t="s">
        <v>19</v>
      </c>
      <c r="L223" s="40"/>
      <c r="M223" s="181" t="s">
        <v>19</v>
      </c>
      <c r="N223" s="182" t="s">
        <v>43</v>
      </c>
      <c r="O223" s="65"/>
      <c r="P223" s="183">
        <f t="shared" si="51"/>
        <v>0</v>
      </c>
      <c r="Q223" s="183">
        <v>0</v>
      </c>
      <c r="R223" s="183">
        <f t="shared" si="52"/>
        <v>0</v>
      </c>
      <c r="S223" s="183">
        <v>0</v>
      </c>
      <c r="T223" s="184">
        <f t="shared" si="5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517</v>
      </c>
      <c r="AT223" s="185" t="s">
        <v>124</v>
      </c>
      <c r="AU223" s="185" t="s">
        <v>82</v>
      </c>
      <c r="AY223" s="18" t="s">
        <v>122</v>
      </c>
      <c r="BE223" s="186">
        <f t="shared" si="54"/>
        <v>0</v>
      </c>
      <c r="BF223" s="186">
        <f t="shared" si="55"/>
        <v>0</v>
      </c>
      <c r="BG223" s="186">
        <f t="shared" si="56"/>
        <v>0</v>
      </c>
      <c r="BH223" s="186">
        <f t="shared" si="57"/>
        <v>0</v>
      </c>
      <c r="BI223" s="186">
        <f t="shared" si="58"/>
        <v>0</v>
      </c>
      <c r="BJ223" s="18" t="s">
        <v>80</v>
      </c>
      <c r="BK223" s="186">
        <f t="shared" si="59"/>
        <v>0</v>
      </c>
      <c r="BL223" s="18" t="s">
        <v>517</v>
      </c>
      <c r="BM223" s="185" t="s">
        <v>887</v>
      </c>
    </row>
    <row r="224" spans="1:65" s="2" customFormat="1" ht="16.5" customHeight="1">
      <c r="A224" s="35"/>
      <c r="B224" s="36"/>
      <c r="C224" s="174" t="s">
        <v>888</v>
      </c>
      <c r="D224" s="174" t="s">
        <v>124</v>
      </c>
      <c r="E224" s="175" t="s">
        <v>666</v>
      </c>
      <c r="F224" s="176" t="s">
        <v>667</v>
      </c>
      <c r="G224" s="177" t="s">
        <v>163</v>
      </c>
      <c r="H224" s="178">
        <v>1.35</v>
      </c>
      <c r="I224" s="179"/>
      <c r="J224" s="180">
        <f t="shared" si="50"/>
        <v>0</v>
      </c>
      <c r="K224" s="176" t="s">
        <v>19</v>
      </c>
      <c r="L224" s="40"/>
      <c r="M224" s="181" t="s">
        <v>19</v>
      </c>
      <c r="N224" s="182" t="s">
        <v>43</v>
      </c>
      <c r="O224" s="65"/>
      <c r="P224" s="183">
        <f t="shared" si="51"/>
        <v>0</v>
      </c>
      <c r="Q224" s="183">
        <v>0</v>
      </c>
      <c r="R224" s="183">
        <f t="shared" si="52"/>
        <v>0</v>
      </c>
      <c r="S224" s="183">
        <v>0</v>
      </c>
      <c r="T224" s="184">
        <f t="shared" si="5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517</v>
      </c>
      <c r="AT224" s="185" t="s">
        <v>124</v>
      </c>
      <c r="AU224" s="185" t="s">
        <v>82</v>
      </c>
      <c r="AY224" s="18" t="s">
        <v>122</v>
      </c>
      <c r="BE224" s="186">
        <f t="shared" si="54"/>
        <v>0</v>
      </c>
      <c r="BF224" s="186">
        <f t="shared" si="55"/>
        <v>0</v>
      </c>
      <c r="BG224" s="186">
        <f t="shared" si="56"/>
        <v>0</v>
      </c>
      <c r="BH224" s="186">
        <f t="shared" si="57"/>
        <v>0</v>
      </c>
      <c r="BI224" s="186">
        <f t="shared" si="58"/>
        <v>0</v>
      </c>
      <c r="BJ224" s="18" t="s">
        <v>80</v>
      </c>
      <c r="BK224" s="186">
        <f t="shared" si="59"/>
        <v>0</v>
      </c>
      <c r="BL224" s="18" t="s">
        <v>517</v>
      </c>
      <c r="BM224" s="185" t="s">
        <v>889</v>
      </c>
    </row>
    <row r="225" spans="1:65" s="2" customFormat="1" ht="16.5" customHeight="1">
      <c r="A225" s="35"/>
      <c r="B225" s="36"/>
      <c r="C225" s="174" t="s">
        <v>890</v>
      </c>
      <c r="D225" s="174" t="s">
        <v>124</v>
      </c>
      <c r="E225" s="175" t="s">
        <v>670</v>
      </c>
      <c r="F225" s="176" t="s">
        <v>671</v>
      </c>
      <c r="G225" s="177" t="s">
        <v>163</v>
      </c>
      <c r="H225" s="178">
        <v>1.35</v>
      </c>
      <c r="I225" s="179"/>
      <c r="J225" s="180">
        <f t="shared" si="50"/>
        <v>0</v>
      </c>
      <c r="K225" s="176" t="s">
        <v>19</v>
      </c>
      <c r="L225" s="40"/>
      <c r="M225" s="181" t="s">
        <v>19</v>
      </c>
      <c r="N225" s="182" t="s">
        <v>43</v>
      </c>
      <c r="O225" s="65"/>
      <c r="P225" s="183">
        <f t="shared" si="51"/>
        <v>0</v>
      </c>
      <c r="Q225" s="183">
        <v>0</v>
      </c>
      <c r="R225" s="183">
        <f t="shared" si="52"/>
        <v>0</v>
      </c>
      <c r="S225" s="183">
        <v>0</v>
      </c>
      <c r="T225" s="184">
        <f t="shared" si="5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517</v>
      </c>
      <c r="AT225" s="185" t="s">
        <v>124</v>
      </c>
      <c r="AU225" s="185" t="s">
        <v>82</v>
      </c>
      <c r="AY225" s="18" t="s">
        <v>122</v>
      </c>
      <c r="BE225" s="186">
        <f t="shared" si="54"/>
        <v>0</v>
      </c>
      <c r="BF225" s="186">
        <f t="shared" si="55"/>
        <v>0</v>
      </c>
      <c r="BG225" s="186">
        <f t="shared" si="56"/>
        <v>0</v>
      </c>
      <c r="BH225" s="186">
        <f t="shared" si="57"/>
        <v>0</v>
      </c>
      <c r="BI225" s="186">
        <f t="shared" si="58"/>
        <v>0</v>
      </c>
      <c r="BJ225" s="18" t="s">
        <v>80</v>
      </c>
      <c r="BK225" s="186">
        <f t="shared" si="59"/>
        <v>0</v>
      </c>
      <c r="BL225" s="18" t="s">
        <v>517</v>
      </c>
      <c r="BM225" s="185" t="s">
        <v>891</v>
      </c>
    </row>
    <row r="226" spans="1:65" s="2" customFormat="1" ht="16.5" customHeight="1">
      <c r="A226" s="35"/>
      <c r="B226" s="36"/>
      <c r="C226" s="174" t="s">
        <v>892</v>
      </c>
      <c r="D226" s="174" t="s">
        <v>124</v>
      </c>
      <c r="E226" s="175" t="s">
        <v>674</v>
      </c>
      <c r="F226" s="176" t="s">
        <v>675</v>
      </c>
      <c r="G226" s="177" t="s">
        <v>163</v>
      </c>
      <c r="H226" s="178">
        <v>1.35</v>
      </c>
      <c r="I226" s="179"/>
      <c r="J226" s="180">
        <f t="shared" si="50"/>
        <v>0</v>
      </c>
      <c r="K226" s="176" t="s">
        <v>19</v>
      </c>
      <c r="L226" s="40"/>
      <c r="M226" s="181" t="s">
        <v>19</v>
      </c>
      <c r="N226" s="182" t="s">
        <v>43</v>
      </c>
      <c r="O226" s="65"/>
      <c r="P226" s="183">
        <f t="shared" si="51"/>
        <v>0</v>
      </c>
      <c r="Q226" s="183">
        <v>0</v>
      </c>
      <c r="R226" s="183">
        <f t="shared" si="52"/>
        <v>0</v>
      </c>
      <c r="S226" s="183">
        <v>0</v>
      </c>
      <c r="T226" s="184">
        <f t="shared" si="5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517</v>
      </c>
      <c r="AT226" s="185" t="s">
        <v>124</v>
      </c>
      <c r="AU226" s="185" t="s">
        <v>82</v>
      </c>
      <c r="AY226" s="18" t="s">
        <v>122</v>
      </c>
      <c r="BE226" s="186">
        <f t="shared" si="54"/>
        <v>0</v>
      </c>
      <c r="BF226" s="186">
        <f t="shared" si="55"/>
        <v>0</v>
      </c>
      <c r="BG226" s="186">
        <f t="shared" si="56"/>
        <v>0</v>
      </c>
      <c r="BH226" s="186">
        <f t="shared" si="57"/>
        <v>0</v>
      </c>
      <c r="BI226" s="186">
        <f t="shared" si="58"/>
        <v>0</v>
      </c>
      <c r="BJ226" s="18" t="s">
        <v>80</v>
      </c>
      <c r="BK226" s="186">
        <f t="shared" si="59"/>
        <v>0</v>
      </c>
      <c r="BL226" s="18" t="s">
        <v>517</v>
      </c>
      <c r="BM226" s="185" t="s">
        <v>893</v>
      </c>
    </row>
    <row r="227" spans="1:65" s="2" customFormat="1" ht="16.5" customHeight="1">
      <c r="A227" s="35"/>
      <c r="B227" s="36"/>
      <c r="C227" s="174" t="s">
        <v>894</v>
      </c>
      <c r="D227" s="174" t="s">
        <v>124</v>
      </c>
      <c r="E227" s="175" t="s">
        <v>678</v>
      </c>
      <c r="F227" s="176" t="s">
        <v>679</v>
      </c>
      <c r="G227" s="177" t="s">
        <v>141</v>
      </c>
      <c r="H227" s="178">
        <v>2</v>
      </c>
      <c r="I227" s="179"/>
      <c r="J227" s="180">
        <f t="shared" si="50"/>
        <v>0</v>
      </c>
      <c r="K227" s="176" t="s">
        <v>19</v>
      </c>
      <c r="L227" s="40"/>
      <c r="M227" s="181" t="s">
        <v>19</v>
      </c>
      <c r="N227" s="182" t="s">
        <v>43</v>
      </c>
      <c r="O227" s="65"/>
      <c r="P227" s="183">
        <f t="shared" si="51"/>
        <v>0</v>
      </c>
      <c r="Q227" s="183">
        <v>0</v>
      </c>
      <c r="R227" s="183">
        <f t="shared" si="52"/>
        <v>0</v>
      </c>
      <c r="S227" s="183">
        <v>0</v>
      </c>
      <c r="T227" s="184">
        <f t="shared" si="5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517</v>
      </c>
      <c r="AT227" s="185" t="s">
        <v>124</v>
      </c>
      <c r="AU227" s="185" t="s">
        <v>82</v>
      </c>
      <c r="AY227" s="18" t="s">
        <v>122</v>
      </c>
      <c r="BE227" s="186">
        <f t="shared" si="54"/>
        <v>0</v>
      </c>
      <c r="BF227" s="186">
        <f t="shared" si="55"/>
        <v>0</v>
      </c>
      <c r="BG227" s="186">
        <f t="shared" si="56"/>
        <v>0</v>
      </c>
      <c r="BH227" s="186">
        <f t="shared" si="57"/>
        <v>0</v>
      </c>
      <c r="BI227" s="186">
        <f t="shared" si="58"/>
        <v>0</v>
      </c>
      <c r="BJ227" s="18" t="s">
        <v>80</v>
      </c>
      <c r="BK227" s="186">
        <f t="shared" si="59"/>
        <v>0</v>
      </c>
      <c r="BL227" s="18" t="s">
        <v>517</v>
      </c>
      <c r="BM227" s="185" t="s">
        <v>895</v>
      </c>
    </row>
    <row r="228" spans="1:65" s="2" customFormat="1" ht="16.5" customHeight="1">
      <c r="A228" s="35"/>
      <c r="B228" s="36"/>
      <c r="C228" s="174" t="s">
        <v>896</v>
      </c>
      <c r="D228" s="174" t="s">
        <v>124</v>
      </c>
      <c r="E228" s="175" t="s">
        <v>682</v>
      </c>
      <c r="F228" s="176" t="s">
        <v>683</v>
      </c>
      <c r="G228" s="177" t="s">
        <v>172</v>
      </c>
      <c r="H228" s="178">
        <v>56</v>
      </c>
      <c r="I228" s="179"/>
      <c r="J228" s="180">
        <f t="shared" si="50"/>
        <v>0</v>
      </c>
      <c r="K228" s="176" t="s">
        <v>19</v>
      </c>
      <c r="L228" s="40"/>
      <c r="M228" s="181" t="s">
        <v>19</v>
      </c>
      <c r="N228" s="182" t="s">
        <v>43</v>
      </c>
      <c r="O228" s="65"/>
      <c r="P228" s="183">
        <f t="shared" si="51"/>
        <v>0</v>
      </c>
      <c r="Q228" s="183">
        <v>0</v>
      </c>
      <c r="R228" s="183">
        <f t="shared" si="52"/>
        <v>0</v>
      </c>
      <c r="S228" s="183">
        <v>0</v>
      </c>
      <c r="T228" s="184">
        <f t="shared" si="5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517</v>
      </c>
      <c r="AT228" s="185" t="s">
        <v>124</v>
      </c>
      <c r="AU228" s="185" t="s">
        <v>82</v>
      </c>
      <c r="AY228" s="18" t="s">
        <v>122</v>
      </c>
      <c r="BE228" s="186">
        <f t="shared" si="54"/>
        <v>0</v>
      </c>
      <c r="BF228" s="186">
        <f t="shared" si="55"/>
        <v>0</v>
      </c>
      <c r="BG228" s="186">
        <f t="shared" si="56"/>
        <v>0</v>
      </c>
      <c r="BH228" s="186">
        <f t="shared" si="57"/>
        <v>0</v>
      </c>
      <c r="BI228" s="186">
        <f t="shared" si="58"/>
        <v>0</v>
      </c>
      <c r="BJ228" s="18" t="s">
        <v>80</v>
      </c>
      <c r="BK228" s="186">
        <f t="shared" si="59"/>
        <v>0</v>
      </c>
      <c r="BL228" s="18" t="s">
        <v>517</v>
      </c>
      <c r="BM228" s="185" t="s">
        <v>897</v>
      </c>
    </row>
    <row r="229" spans="1:65" s="2" customFormat="1" ht="16.5" customHeight="1">
      <c r="A229" s="35"/>
      <c r="B229" s="36"/>
      <c r="C229" s="174" t="s">
        <v>898</v>
      </c>
      <c r="D229" s="174" t="s">
        <v>124</v>
      </c>
      <c r="E229" s="175" t="s">
        <v>685</v>
      </c>
      <c r="F229" s="176" t="s">
        <v>686</v>
      </c>
      <c r="G229" s="177" t="s">
        <v>172</v>
      </c>
      <c r="H229" s="178">
        <v>18</v>
      </c>
      <c r="I229" s="179"/>
      <c r="J229" s="180">
        <f t="shared" si="50"/>
        <v>0</v>
      </c>
      <c r="K229" s="176" t="s">
        <v>19</v>
      </c>
      <c r="L229" s="40"/>
      <c r="M229" s="181" t="s">
        <v>19</v>
      </c>
      <c r="N229" s="182" t="s">
        <v>43</v>
      </c>
      <c r="O229" s="65"/>
      <c r="P229" s="183">
        <f t="shared" si="51"/>
        <v>0</v>
      </c>
      <c r="Q229" s="183">
        <v>0</v>
      </c>
      <c r="R229" s="183">
        <f t="shared" si="52"/>
        <v>0</v>
      </c>
      <c r="S229" s="183">
        <v>0</v>
      </c>
      <c r="T229" s="184">
        <f t="shared" si="5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517</v>
      </c>
      <c r="AT229" s="185" t="s">
        <v>124</v>
      </c>
      <c r="AU229" s="185" t="s">
        <v>82</v>
      </c>
      <c r="AY229" s="18" t="s">
        <v>122</v>
      </c>
      <c r="BE229" s="186">
        <f t="shared" si="54"/>
        <v>0</v>
      </c>
      <c r="BF229" s="186">
        <f t="shared" si="55"/>
        <v>0</v>
      </c>
      <c r="BG229" s="186">
        <f t="shared" si="56"/>
        <v>0</v>
      </c>
      <c r="BH229" s="186">
        <f t="shared" si="57"/>
        <v>0</v>
      </c>
      <c r="BI229" s="186">
        <f t="shared" si="58"/>
        <v>0</v>
      </c>
      <c r="BJ229" s="18" t="s">
        <v>80</v>
      </c>
      <c r="BK229" s="186">
        <f t="shared" si="59"/>
        <v>0</v>
      </c>
      <c r="BL229" s="18" t="s">
        <v>517</v>
      </c>
      <c r="BM229" s="185" t="s">
        <v>899</v>
      </c>
    </row>
    <row r="230" spans="1:65" s="2" customFormat="1" ht="16.5" customHeight="1">
      <c r="A230" s="35"/>
      <c r="B230" s="36"/>
      <c r="C230" s="174" t="s">
        <v>900</v>
      </c>
      <c r="D230" s="174" t="s">
        <v>124</v>
      </c>
      <c r="E230" s="175" t="s">
        <v>689</v>
      </c>
      <c r="F230" s="176" t="s">
        <v>690</v>
      </c>
      <c r="G230" s="177" t="s">
        <v>172</v>
      </c>
      <c r="H230" s="178">
        <v>20</v>
      </c>
      <c r="I230" s="179"/>
      <c r="J230" s="180">
        <f t="shared" si="50"/>
        <v>0</v>
      </c>
      <c r="K230" s="176" t="s">
        <v>19</v>
      </c>
      <c r="L230" s="40"/>
      <c r="M230" s="181" t="s">
        <v>19</v>
      </c>
      <c r="N230" s="182" t="s">
        <v>43</v>
      </c>
      <c r="O230" s="65"/>
      <c r="P230" s="183">
        <f t="shared" si="51"/>
        <v>0</v>
      </c>
      <c r="Q230" s="183">
        <v>0</v>
      </c>
      <c r="R230" s="183">
        <f t="shared" si="52"/>
        <v>0</v>
      </c>
      <c r="S230" s="183">
        <v>0</v>
      </c>
      <c r="T230" s="184">
        <f t="shared" si="5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5" t="s">
        <v>517</v>
      </c>
      <c r="AT230" s="185" t="s">
        <v>124</v>
      </c>
      <c r="AU230" s="185" t="s">
        <v>82</v>
      </c>
      <c r="AY230" s="18" t="s">
        <v>122</v>
      </c>
      <c r="BE230" s="186">
        <f t="shared" si="54"/>
        <v>0</v>
      </c>
      <c r="BF230" s="186">
        <f t="shared" si="55"/>
        <v>0</v>
      </c>
      <c r="BG230" s="186">
        <f t="shared" si="56"/>
        <v>0</v>
      </c>
      <c r="BH230" s="186">
        <f t="shared" si="57"/>
        <v>0</v>
      </c>
      <c r="BI230" s="186">
        <f t="shared" si="58"/>
        <v>0</v>
      </c>
      <c r="BJ230" s="18" t="s">
        <v>80</v>
      </c>
      <c r="BK230" s="186">
        <f t="shared" si="59"/>
        <v>0</v>
      </c>
      <c r="BL230" s="18" t="s">
        <v>517</v>
      </c>
      <c r="BM230" s="185" t="s">
        <v>901</v>
      </c>
    </row>
    <row r="231" spans="1:65" s="2" customFormat="1" ht="16.5" customHeight="1">
      <c r="A231" s="35"/>
      <c r="B231" s="36"/>
      <c r="C231" s="174" t="s">
        <v>902</v>
      </c>
      <c r="D231" s="174" t="s">
        <v>124</v>
      </c>
      <c r="E231" s="175" t="s">
        <v>693</v>
      </c>
      <c r="F231" s="176" t="s">
        <v>694</v>
      </c>
      <c r="G231" s="177" t="s">
        <v>379</v>
      </c>
      <c r="H231" s="178">
        <v>2</v>
      </c>
      <c r="I231" s="179"/>
      <c r="J231" s="180">
        <f t="shared" si="50"/>
        <v>0</v>
      </c>
      <c r="K231" s="176" t="s">
        <v>19</v>
      </c>
      <c r="L231" s="40"/>
      <c r="M231" s="181" t="s">
        <v>19</v>
      </c>
      <c r="N231" s="182" t="s">
        <v>43</v>
      </c>
      <c r="O231" s="65"/>
      <c r="P231" s="183">
        <f t="shared" si="51"/>
        <v>0</v>
      </c>
      <c r="Q231" s="183">
        <v>0</v>
      </c>
      <c r="R231" s="183">
        <f t="shared" si="52"/>
        <v>0</v>
      </c>
      <c r="S231" s="183">
        <v>0</v>
      </c>
      <c r="T231" s="184">
        <f t="shared" si="5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517</v>
      </c>
      <c r="AT231" s="185" t="s">
        <v>124</v>
      </c>
      <c r="AU231" s="185" t="s">
        <v>82</v>
      </c>
      <c r="AY231" s="18" t="s">
        <v>122</v>
      </c>
      <c r="BE231" s="186">
        <f t="shared" si="54"/>
        <v>0</v>
      </c>
      <c r="BF231" s="186">
        <f t="shared" si="55"/>
        <v>0</v>
      </c>
      <c r="BG231" s="186">
        <f t="shared" si="56"/>
        <v>0</v>
      </c>
      <c r="BH231" s="186">
        <f t="shared" si="57"/>
        <v>0</v>
      </c>
      <c r="BI231" s="186">
        <f t="shared" si="58"/>
        <v>0</v>
      </c>
      <c r="BJ231" s="18" t="s">
        <v>80</v>
      </c>
      <c r="BK231" s="186">
        <f t="shared" si="59"/>
        <v>0</v>
      </c>
      <c r="BL231" s="18" t="s">
        <v>517</v>
      </c>
      <c r="BM231" s="185" t="s">
        <v>903</v>
      </c>
    </row>
    <row r="232" spans="1:65" s="2" customFormat="1" ht="16.5" customHeight="1">
      <c r="A232" s="35"/>
      <c r="B232" s="36"/>
      <c r="C232" s="174" t="s">
        <v>904</v>
      </c>
      <c r="D232" s="174" t="s">
        <v>124</v>
      </c>
      <c r="E232" s="175" t="s">
        <v>697</v>
      </c>
      <c r="F232" s="176" t="s">
        <v>698</v>
      </c>
      <c r="G232" s="177" t="s">
        <v>172</v>
      </c>
      <c r="H232" s="178">
        <v>95</v>
      </c>
      <c r="I232" s="179"/>
      <c r="J232" s="180">
        <f t="shared" si="50"/>
        <v>0</v>
      </c>
      <c r="K232" s="176" t="s">
        <v>19</v>
      </c>
      <c r="L232" s="40"/>
      <c r="M232" s="181" t="s">
        <v>19</v>
      </c>
      <c r="N232" s="182" t="s">
        <v>43</v>
      </c>
      <c r="O232" s="65"/>
      <c r="P232" s="183">
        <f t="shared" si="51"/>
        <v>0</v>
      </c>
      <c r="Q232" s="183">
        <v>0</v>
      </c>
      <c r="R232" s="183">
        <f t="shared" si="52"/>
        <v>0</v>
      </c>
      <c r="S232" s="183">
        <v>0</v>
      </c>
      <c r="T232" s="184">
        <f t="shared" si="5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517</v>
      </c>
      <c r="AT232" s="185" t="s">
        <v>124</v>
      </c>
      <c r="AU232" s="185" t="s">
        <v>82</v>
      </c>
      <c r="AY232" s="18" t="s">
        <v>122</v>
      </c>
      <c r="BE232" s="186">
        <f t="shared" si="54"/>
        <v>0</v>
      </c>
      <c r="BF232" s="186">
        <f t="shared" si="55"/>
        <v>0</v>
      </c>
      <c r="BG232" s="186">
        <f t="shared" si="56"/>
        <v>0</v>
      </c>
      <c r="BH232" s="186">
        <f t="shared" si="57"/>
        <v>0</v>
      </c>
      <c r="BI232" s="186">
        <f t="shared" si="58"/>
        <v>0</v>
      </c>
      <c r="BJ232" s="18" t="s">
        <v>80</v>
      </c>
      <c r="BK232" s="186">
        <f t="shared" si="59"/>
        <v>0</v>
      </c>
      <c r="BL232" s="18" t="s">
        <v>517</v>
      </c>
      <c r="BM232" s="185" t="s">
        <v>905</v>
      </c>
    </row>
    <row r="233" spans="1:65" s="2" customFormat="1" ht="16.5" customHeight="1">
      <c r="A233" s="35"/>
      <c r="B233" s="36"/>
      <c r="C233" s="174" t="s">
        <v>906</v>
      </c>
      <c r="D233" s="174" t="s">
        <v>124</v>
      </c>
      <c r="E233" s="175" t="s">
        <v>701</v>
      </c>
      <c r="F233" s="176" t="s">
        <v>702</v>
      </c>
      <c r="G233" s="177" t="s">
        <v>379</v>
      </c>
      <c r="H233" s="178">
        <v>5</v>
      </c>
      <c r="I233" s="179"/>
      <c r="J233" s="180">
        <f t="shared" si="50"/>
        <v>0</v>
      </c>
      <c r="K233" s="176" t="s">
        <v>19</v>
      </c>
      <c r="L233" s="40"/>
      <c r="M233" s="181" t="s">
        <v>19</v>
      </c>
      <c r="N233" s="182" t="s">
        <v>43</v>
      </c>
      <c r="O233" s="65"/>
      <c r="P233" s="183">
        <f t="shared" si="51"/>
        <v>0</v>
      </c>
      <c r="Q233" s="183">
        <v>0</v>
      </c>
      <c r="R233" s="183">
        <f t="shared" si="52"/>
        <v>0</v>
      </c>
      <c r="S233" s="183">
        <v>0</v>
      </c>
      <c r="T233" s="184">
        <f t="shared" si="5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517</v>
      </c>
      <c r="AT233" s="185" t="s">
        <v>124</v>
      </c>
      <c r="AU233" s="185" t="s">
        <v>82</v>
      </c>
      <c r="AY233" s="18" t="s">
        <v>122</v>
      </c>
      <c r="BE233" s="186">
        <f t="shared" si="54"/>
        <v>0</v>
      </c>
      <c r="BF233" s="186">
        <f t="shared" si="55"/>
        <v>0</v>
      </c>
      <c r="BG233" s="186">
        <f t="shared" si="56"/>
        <v>0</v>
      </c>
      <c r="BH233" s="186">
        <f t="shared" si="57"/>
        <v>0</v>
      </c>
      <c r="BI233" s="186">
        <f t="shared" si="58"/>
        <v>0</v>
      </c>
      <c r="BJ233" s="18" t="s">
        <v>80</v>
      </c>
      <c r="BK233" s="186">
        <f t="shared" si="59"/>
        <v>0</v>
      </c>
      <c r="BL233" s="18" t="s">
        <v>517</v>
      </c>
      <c r="BM233" s="185" t="s">
        <v>907</v>
      </c>
    </row>
    <row r="234" spans="1:65" s="2" customFormat="1" ht="16.5" customHeight="1">
      <c r="A234" s="35"/>
      <c r="B234" s="36"/>
      <c r="C234" s="174" t="s">
        <v>908</v>
      </c>
      <c r="D234" s="174" t="s">
        <v>124</v>
      </c>
      <c r="E234" s="175" t="s">
        <v>705</v>
      </c>
      <c r="F234" s="176" t="s">
        <v>706</v>
      </c>
      <c r="G234" s="177" t="s">
        <v>172</v>
      </c>
      <c r="H234" s="178">
        <v>18</v>
      </c>
      <c r="I234" s="179"/>
      <c r="J234" s="180">
        <f t="shared" si="50"/>
        <v>0</v>
      </c>
      <c r="K234" s="176" t="s">
        <v>19</v>
      </c>
      <c r="L234" s="40"/>
      <c r="M234" s="181" t="s">
        <v>19</v>
      </c>
      <c r="N234" s="182" t="s">
        <v>43</v>
      </c>
      <c r="O234" s="65"/>
      <c r="P234" s="183">
        <f t="shared" si="51"/>
        <v>0</v>
      </c>
      <c r="Q234" s="183">
        <v>0</v>
      </c>
      <c r="R234" s="183">
        <f t="shared" si="52"/>
        <v>0</v>
      </c>
      <c r="S234" s="183">
        <v>0</v>
      </c>
      <c r="T234" s="184">
        <f t="shared" si="5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517</v>
      </c>
      <c r="AT234" s="185" t="s">
        <v>124</v>
      </c>
      <c r="AU234" s="185" t="s">
        <v>82</v>
      </c>
      <c r="AY234" s="18" t="s">
        <v>122</v>
      </c>
      <c r="BE234" s="186">
        <f t="shared" si="54"/>
        <v>0</v>
      </c>
      <c r="BF234" s="186">
        <f t="shared" si="55"/>
        <v>0</v>
      </c>
      <c r="BG234" s="186">
        <f t="shared" si="56"/>
        <v>0</v>
      </c>
      <c r="BH234" s="186">
        <f t="shared" si="57"/>
        <v>0</v>
      </c>
      <c r="BI234" s="186">
        <f t="shared" si="58"/>
        <v>0</v>
      </c>
      <c r="BJ234" s="18" t="s">
        <v>80</v>
      </c>
      <c r="BK234" s="186">
        <f t="shared" si="59"/>
        <v>0</v>
      </c>
      <c r="BL234" s="18" t="s">
        <v>517</v>
      </c>
      <c r="BM234" s="185" t="s">
        <v>909</v>
      </c>
    </row>
    <row r="235" spans="1:65" s="2" customFormat="1" ht="16.5" customHeight="1">
      <c r="A235" s="35"/>
      <c r="B235" s="36"/>
      <c r="C235" s="174" t="s">
        <v>910</v>
      </c>
      <c r="D235" s="174" t="s">
        <v>124</v>
      </c>
      <c r="E235" s="175" t="s">
        <v>709</v>
      </c>
      <c r="F235" s="176" t="s">
        <v>710</v>
      </c>
      <c r="G235" s="177" t="s">
        <v>172</v>
      </c>
      <c r="H235" s="178">
        <v>53</v>
      </c>
      <c r="I235" s="179"/>
      <c r="J235" s="180">
        <f t="shared" si="50"/>
        <v>0</v>
      </c>
      <c r="K235" s="176" t="s">
        <v>19</v>
      </c>
      <c r="L235" s="40"/>
      <c r="M235" s="181" t="s">
        <v>19</v>
      </c>
      <c r="N235" s="182" t="s">
        <v>43</v>
      </c>
      <c r="O235" s="65"/>
      <c r="P235" s="183">
        <f t="shared" si="51"/>
        <v>0</v>
      </c>
      <c r="Q235" s="183">
        <v>0</v>
      </c>
      <c r="R235" s="183">
        <f t="shared" si="52"/>
        <v>0</v>
      </c>
      <c r="S235" s="183">
        <v>0</v>
      </c>
      <c r="T235" s="184">
        <f t="shared" si="5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517</v>
      </c>
      <c r="AT235" s="185" t="s">
        <v>124</v>
      </c>
      <c r="AU235" s="185" t="s">
        <v>82</v>
      </c>
      <c r="AY235" s="18" t="s">
        <v>122</v>
      </c>
      <c r="BE235" s="186">
        <f t="shared" si="54"/>
        <v>0</v>
      </c>
      <c r="BF235" s="186">
        <f t="shared" si="55"/>
        <v>0</v>
      </c>
      <c r="BG235" s="186">
        <f t="shared" si="56"/>
        <v>0</v>
      </c>
      <c r="BH235" s="186">
        <f t="shared" si="57"/>
        <v>0</v>
      </c>
      <c r="BI235" s="186">
        <f t="shared" si="58"/>
        <v>0</v>
      </c>
      <c r="BJ235" s="18" t="s">
        <v>80</v>
      </c>
      <c r="BK235" s="186">
        <f t="shared" si="59"/>
        <v>0</v>
      </c>
      <c r="BL235" s="18" t="s">
        <v>517</v>
      </c>
      <c r="BM235" s="185" t="s">
        <v>911</v>
      </c>
    </row>
    <row r="236" spans="1:65" s="2" customFormat="1" ht="16.5" customHeight="1">
      <c r="A236" s="35"/>
      <c r="B236" s="36"/>
      <c r="C236" s="174" t="s">
        <v>912</v>
      </c>
      <c r="D236" s="174" t="s">
        <v>124</v>
      </c>
      <c r="E236" s="175" t="s">
        <v>712</v>
      </c>
      <c r="F236" s="176" t="s">
        <v>713</v>
      </c>
      <c r="G236" s="177" t="s">
        <v>172</v>
      </c>
      <c r="H236" s="178">
        <v>20</v>
      </c>
      <c r="I236" s="179"/>
      <c r="J236" s="180">
        <f t="shared" si="50"/>
        <v>0</v>
      </c>
      <c r="K236" s="176" t="s">
        <v>19</v>
      </c>
      <c r="L236" s="40"/>
      <c r="M236" s="181" t="s">
        <v>19</v>
      </c>
      <c r="N236" s="182" t="s">
        <v>43</v>
      </c>
      <c r="O236" s="65"/>
      <c r="P236" s="183">
        <f t="shared" si="51"/>
        <v>0</v>
      </c>
      <c r="Q236" s="183">
        <v>0</v>
      </c>
      <c r="R236" s="183">
        <f t="shared" si="52"/>
        <v>0</v>
      </c>
      <c r="S236" s="183">
        <v>0</v>
      </c>
      <c r="T236" s="184">
        <f t="shared" si="5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517</v>
      </c>
      <c r="AT236" s="185" t="s">
        <v>124</v>
      </c>
      <c r="AU236" s="185" t="s">
        <v>82</v>
      </c>
      <c r="AY236" s="18" t="s">
        <v>122</v>
      </c>
      <c r="BE236" s="186">
        <f t="shared" si="54"/>
        <v>0</v>
      </c>
      <c r="BF236" s="186">
        <f t="shared" si="55"/>
        <v>0</v>
      </c>
      <c r="BG236" s="186">
        <f t="shared" si="56"/>
        <v>0</v>
      </c>
      <c r="BH236" s="186">
        <f t="shared" si="57"/>
        <v>0</v>
      </c>
      <c r="BI236" s="186">
        <f t="shared" si="58"/>
        <v>0</v>
      </c>
      <c r="BJ236" s="18" t="s">
        <v>80</v>
      </c>
      <c r="BK236" s="186">
        <f t="shared" si="59"/>
        <v>0</v>
      </c>
      <c r="BL236" s="18" t="s">
        <v>517</v>
      </c>
      <c r="BM236" s="185" t="s">
        <v>913</v>
      </c>
    </row>
    <row r="237" spans="1:65" s="2" customFormat="1" ht="16.5" customHeight="1">
      <c r="A237" s="35"/>
      <c r="B237" s="36"/>
      <c r="C237" s="174" t="s">
        <v>914</v>
      </c>
      <c r="D237" s="174" t="s">
        <v>124</v>
      </c>
      <c r="E237" s="175" t="s">
        <v>716</v>
      </c>
      <c r="F237" s="176" t="s">
        <v>717</v>
      </c>
      <c r="G237" s="177" t="s">
        <v>172</v>
      </c>
      <c r="H237" s="178">
        <v>95</v>
      </c>
      <c r="I237" s="179"/>
      <c r="J237" s="180">
        <f t="shared" si="50"/>
        <v>0</v>
      </c>
      <c r="K237" s="176" t="s">
        <v>19</v>
      </c>
      <c r="L237" s="40"/>
      <c r="M237" s="181" t="s">
        <v>19</v>
      </c>
      <c r="N237" s="182" t="s">
        <v>43</v>
      </c>
      <c r="O237" s="65"/>
      <c r="P237" s="183">
        <f t="shared" si="51"/>
        <v>0</v>
      </c>
      <c r="Q237" s="183">
        <v>0</v>
      </c>
      <c r="R237" s="183">
        <f t="shared" si="52"/>
        <v>0</v>
      </c>
      <c r="S237" s="183">
        <v>0</v>
      </c>
      <c r="T237" s="184">
        <f t="shared" si="5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517</v>
      </c>
      <c r="AT237" s="185" t="s">
        <v>124</v>
      </c>
      <c r="AU237" s="185" t="s">
        <v>82</v>
      </c>
      <c r="AY237" s="18" t="s">
        <v>122</v>
      </c>
      <c r="BE237" s="186">
        <f t="shared" si="54"/>
        <v>0</v>
      </c>
      <c r="BF237" s="186">
        <f t="shared" si="55"/>
        <v>0</v>
      </c>
      <c r="BG237" s="186">
        <f t="shared" si="56"/>
        <v>0</v>
      </c>
      <c r="BH237" s="186">
        <f t="shared" si="57"/>
        <v>0</v>
      </c>
      <c r="BI237" s="186">
        <f t="shared" si="58"/>
        <v>0</v>
      </c>
      <c r="BJ237" s="18" t="s">
        <v>80</v>
      </c>
      <c r="BK237" s="186">
        <f t="shared" si="59"/>
        <v>0</v>
      </c>
      <c r="BL237" s="18" t="s">
        <v>517</v>
      </c>
      <c r="BM237" s="185" t="s">
        <v>915</v>
      </c>
    </row>
    <row r="238" spans="1:65" s="2" customFormat="1" ht="16.5" customHeight="1">
      <c r="A238" s="35"/>
      <c r="B238" s="36"/>
      <c r="C238" s="174" t="s">
        <v>916</v>
      </c>
      <c r="D238" s="174" t="s">
        <v>124</v>
      </c>
      <c r="E238" s="175" t="s">
        <v>720</v>
      </c>
      <c r="F238" s="176" t="s">
        <v>721</v>
      </c>
      <c r="G238" s="177" t="s">
        <v>141</v>
      </c>
      <c r="H238" s="178">
        <v>6.65</v>
      </c>
      <c r="I238" s="179"/>
      <c r="J238" s="180">
        <f t="shared" si="50"/>
        <v>0</v>
      </c>
      <c r="K238" s="176" t="s">
        <v>19</v>
      </c>
      <c r="L238" s="40"/>
      <c r="M238" s="181" t="s">
        <v>19</v>
      </c>
      <c r="N238" s="182" t="s">
        <v>43</v>
      </c>
      <c r="O238" s="65"/>
      <c r="P238" s="183">
        <f t="shared" si="51"/>
        <v>0</v>
      </c>
      <c r="Q238" s="183">
        <v>0</v>
      </c>
      <c r="R238" s="183">
        <f t="shared" si="52"/>
        <v>0</v>
      </c>
      <c r="S238" s="183">
        <v>0</v>
      </c>
      <c r="T238" s="184">
        <f t="shared" si="5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517</v>
      </c>
      <c r="AT238" s="185" t="s">
        <v>124</v>
      </c>
      <c r="AU238" s="185" t="s">
        <v>82</v>
      </c>
      <c r="AY238" s="18" t="s">
        <v>122</v>
      </c>
      <c r="BE238" s="186">
        <f t="shared" si="54"/>
        <v>0</v>
      </c>
      <c r="BF238" s="186">
        <f t="shared" si="55"/>
        <v>0</v>
      </c>
      <c r="BG238" s="186">
        <f t="shared" si="56"/>
        <v>0</v>
      </c>
      <c r="BH238" s="186">
        <f t="shared" si="57"/>
        <v>0</v>
      </c>
      <c r="BI238" s="186">
        <f t="shared" si="58"/>
        <v>0</v>
      </c>
      <c r="BJ238" s="18" t="s">
        <v>80</v>
      </c>
      <c r="BK238" s="186">
        <f t="shared" si="59"/>
        <v>0</v>
      </c>
      <c r="BL238" s="18" t="s">
        <v>517</v>
      </c>
      <c r="BM238" s="185" t="s">
        <v>917</v>
      </c>
    </row>
    <row r="239" spans="1:65" s="2" customFormat="1" ht="16.5" customHeight="1">
      <c r="A239" s="35"/>
      <c r="B239" s="36"/>
      <c r="C239" s="174" t="s">
        <v>918</v>
      </c>
      <c r="D239" s="174" t="s">
        <v>124</v>
      </c>
      <c r="E239" s="175" t="s">
        <v>724</v>
      </c>
      <c r="F239" s="176" t="s">
        <v>725</v>
      </c>
      <c r="G239" s="177" t="s">
        <v>141</v>
      </c>
      <c r="H239" s="178">
        <v>6.65</v>
      </c>
      <c r="I239" s="179"/>
      <c r="J239" s="180">
        <f t="shared" si="50"/>
        <v>0</v>
      </c>
      <c r="K239" s="176" t="s">
        <v>19</v>
      </c>
      <c r="L239" s="40"/>
      <c r="M239" s="181" t="s">
        <v>19</v>
      </c>
      <c r="N239" s="182" t="s">
        <v>43</v>
      </c>
      <c r="O239" s="65"/>
      <c r="P239" s="183">
        <f t="shared" si="51"/>
        <v>0</v>
      </c>
      <c r="Q239" s="183">
        <v>0</v>
      </c>
      <c r="R239" s="183">
        <f t="shared" si="52"/>
        <v>0</v>
      </c>
      <c r="S239" s="183">
        <v>0</v>
      </c>
      <c r="T239" s="184">
        <f t="shared" si="5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517</v>
      </c>
      <c r="AT239" s="185" t="s">
        <v>124</v>
      </c>
      <c r="AU239" s="185" t="s">
        <v>82</v>
      </c>
      <c r="AY239" s="18" t="s">
        <v>122</v>
      </c>
      <c r="BE239" s="186">
        <f t="shared" si="54"/>
        <v>0</v>
      </c>
      <c r="BF239" s="186">
        <f t="shared" si="55"/>
        <v>0</v>
      </c>
      <c r="BG239" s="186">
        <f t="shared" si="56"/>
        <v>0</v>
      </c>
      <c r="BH239" s="186">
        <f t="shared" si="57"/>
        <v>0</v>
      </c>
      <c r="BI239" s="186">
        <f t="shared" si="58"/>
        <v>0</v>
      </c>
      <c r="BJ239" s="18" t="s">
        <v>80</v>
      </c>
      <c r="BK239" s="186">
        <f t="shared" si="59"/>
        <v>0</v>
      </c>
      <c r="BL239" s="18" t="s">
        <v>517</v>
      </c>
      <c r="BM239" s="185" t="s">
        <v>919</v>
      </c>
    </row>
    <row r="240" spans="1:65" s="2" customFormat="1" ht="16.5" customHeight="1">
      <c r="A240" s="35"/>
      <c r="B240" s="36"/>
      <c r="C240" s="174" t="s">
        <v>920</v>
      </c>
      <c r="D240" s="174" t="s">
        <v>124</v>
      </c>
      <c r="E240" s="175" t="s">
        <v>728</v>
      </c>
      <c r="F240" s="176" t="s">
        <v>729</v>
      </c>
      <c r="G240" s="177" t="s">
        <v>127</v>
      </c>
      <c r="H240" s="178">
        <v>47.5</v>
      </c>
      <c r="I240" s="179"/>
      <c r="J240" s="180">
        <f t="shared" si="50"/>
        <v>0</v>
      </c>
      <c r="K240" s="176" t="s">
        <v>19</v>
      </c>
      <c r="L240" s="40"/>
      <c r="M240" s="181" t="s">
        <v>19</v>
      </c>
      <c r="N240" s="182" t="s">
        <v>43</v>
      </c>
      <c r="O240" s="65"/>
      <c r="P240" s="183">
        <f t="shared" si="51"/>
        <v>0</v>
      </c>
      <c r="Q240" s="183">
        <v>0</v>
      </c>
      <c r="R240" s="183">
        <f t="shared" si="52"/>
        <v>0</v>
      </c>
      <c r="S240" s="183">
        <v>0</v>
      </c>
      <c r="T240" s="184">
        <f t="shared" si="5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517</v>
      </c>
      <c r="AT240" s="185" t="s">
        <v>124</v>
      </c>
      <c r="AU240" s="185" t="s">
        <v>82</v>
      </c>
      <c r="AY240" s="18" t="s">
        <v>122</v>
      </c>
      <c r="BE240" s="186">
        <f t="shared" si="54"/>
        <v>0</v>
      </c>
      <c r="BF240" s="186">
        <f t="shared" si="55"/>
        <v>0</v>
      </c>
      <c r="BG240" s="186">
        <f t="shared" si="56"/>
        <v>0</v>
      </c>
      <c r="BH240" s="186">
        <f t="shared" si="57"/>
        <v>0</v>
      </c>
      <c r="BI240" s="186">
        <f t="shared" si="58"/>
        <v>0</v>
      </c>
      <c r="BJ240" s="18" t="s">
        <v>80</v>
      </c>
      <c r="BK240" s="186">
        <f t="shared" si="59"/>
        <v>0</v>
      </c>
      <c r="BL240" s="18" t="s">
        <v>517</v>
      </c>
      <c r="BM240" s="185" t="s">
        <v>921</v>
      </c>
    </row>
    <row r="241" spans="1:65" s="2" customFormat="1" ht="16.5" customHeight="1">
      <c r="A241" s="35"/>
      <c r="B241" s="36"/>
      <c r="C241" s="174" t="s">
        <v>922</v>
      </c>
      <c r="D241" s="174" t="s">
        <v>124</v>
      </c>
      <c r="E241" s="175" t="s">
        <v>732</v>
      </c>
      <c r="F241" s="176" t="s">
        <v>733</v>
      </c>
      <c r="G241" s="177" t="s">
        <v>141</v>
      </c>
      <c r="H241" s="178">
        <v>6.65</v>
      </c>
      <c r="I241" s="179"/>
      <c r="J241" s="180">
        <f t="shared" si="50"/>
        <v>0</v>
      </c>
      <c r="K241" s="176" t="s">
        <v>19</v>
      </c>
      <c r="L241" s="40"/>
      <c r="M241" s="181" t="s">
        <v>19</v>
      </c>
      <c r="N241" s="182" t="s">
        <v>43</v>
      </c>
      <c r="O241" s="65"/>
      <c r="P241" s="183">
        <f t="shared" si="51"/>
        <v>0</v>
      </c>
      <c r="Q241" s="183">
        <v>0</v>
      </c>
      <c r="R241" s="183">
        <f t="shared" si="52"/>
        <v>0</v>
      </c>
      <c r="S241" s="183">
        <v>0</v>
      </c>
      <c r="T241" s="184">
        <f t="shared" si="5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517</v>
      </c>
      <c r="AT241" s="185" t="s">
        <v>124</v>
      </c>
      <c r="AU241" s="185" t="s">
        <v>82</v>
      </c>
      <c r="AY241" s="18" t="s">
        <v>122</v>
      </c>
      <c r="BE241" s="186">
        <f t="shared" si="54"/>
        <v>0</v>
      </c>
      <c r="BF241" s="186">
        <f t="shared" si="55"/>
        <v>0</v>
      </c>
      <c r="BG241" s="186">
        <f t="shared" si="56"/>
        <v>0</v>
      </c>
      <c r="BH241" s="186">
        <f t="shared" si="57"/>
        <v>0</v>
      </c>
      <c r="BI241" s="186">
        <f t="shared" si="58"/>
        <v>0</v>
      </c>
      <c r="BJ241" s="18" t="s">
        <v>80</v>
      </c>
      <c r="BK241" s="186">
        <f t="shared" si="59"/>
        <v>0</v>
      </c>
      <c r="BL241" s="18" t="s">
        <v>517</v>
      </c>
      <c r="BM241" s="185" t="s">
        <v>923</v>
      </c>
    </row>
    <row r="242" spans="1:65" s="2" customFormat="1" ht="16.5" customHeight="1">
      <c r="A242" s="35"/>
      <c r="B242" s="36"/>
      <c r="C242" s="174" t="s">
        <v>924</v>
      </c>
      <c r="D242" s="174" t="s">
        <v>124</v>
      </c>
      <c r="E242" s="175" t="s">
        <v>736</v>
      </c>
      <c r="F242" s="176" t="s">
        <v>737</v>
      </c>
      <c r="G242" s="177" t="s">
        <v>127</v>
      </c>
      <c r="H242" s="178">
        <v>10</v>
      </c>
      <c r="I242" s="179"/>
      <c r="J242" s="180">
        <f t="shared" si="50"/>
        <v>0</v>
      </c>
      <c r="K242" s="176" t="s">
        <v>19</v>
      </c>
      <c r="L242" s="40"/>
      <c r="M242" s="181" t="s">
        <v>19</v>
      </c>
      <c r="N242" s="182" t="s">
        <v>43</v>
      </c>
      <c r="O242" s="65"/>
      <c r="P242" s="183">
        <f t="shared" si="51"/>
        <v>0</v>
      </c>
      <c r="Q242" s="183">
        <v>0</v>
      </c>
      <c r="R242" s="183">
        <f t="shared" si="52"/>
        <v>0</v>
      </c>
      <c r="S242" s="183">
        <v>0</v>
      </c>
      <c r="T242" s="184">
        <f t="shared" si="5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517</v>
      </c>
      <c r="AT242" s="185" t="s">
        <v>124</v>
      </c>
      <c r="AU242" s="185" t="s">
        <v>82</v>
      </c>
      <c r="AY242" s="18" t="s">
        <v>122</v>
      </c>
      <c r="BE242" s="186">
        <f t="shared" si="54"/>
        <v>0</v>
      </c>
      <c r="BF242" s="186">
        <f t="shared" si="55"/>
        <v>0</v>
      </c>
      <c r="BG242" s="186">
        <f t="shared" si="56"/>
        <v>0</v>
      </c>
      <c r="BH242" s="186">
        <f t="shared" si="57"/>
        <v>0</v>
      </c>
      <c r="BI242" s="186">
        <f t="shared" si="58"/>
        <v>0</v>
      </c>
      <c r="BJ242" s="18" t="s">
        <v>80</v>
      </c>
      <c r="BK242" s="186">
        <f t="shared" si="59"/>
        <v>0</v>
      </c>
      <c r="BL242" s="18" t="s">
        <v>517</v>
      </c>
      <c r="BM242" s="185" t="s">
        <v>925</v>
      </c>
    </row>
    <row r="243" spans="1:65" s="2" customFormat="1" ht="16.5" customHeight="1">
      <c r="A243" s="35"/>
      <c r="B243" s="36"/>
      <c r="C243" s="174" t="s">
        <v>926</v>
      </c>
      <c r="D243" s="174" t="s">
        <v>124</v>
      </c>
      <c r="E243" s="175" t="s">
        <v>740</v>
      </c>
      <c r="F243" s="176" t="s">
        <v>741</v>
      </c>
      <c r="G243" s="177" t="s">
        <v>127</v>
      </c>
      <c r="H243" s="178">
        <v>10</v>
      </c>
      <c r="I243" s="179"/>
      <c r="J243" s="180">
        <f t="shared" si="50"/>
        <v>0</v>
      </c>
      <c r="K243" s="176" t="s">
        <v>19</v>
      </c>
      <c r="L243" s="40"/>
      <c r="M243" s="181" t="s">
        <v>19</v>
      </c>
      <c r="N243" s="182" t="s">
        <v>43</v>
      </c>
      <c r="O243" s="65"/>
      <c r="P243" s="183">
        <f t="shared" si="51"/>
        <v>0</v>
      </c>
      <c r="Q243" s="183">
        <v>0</v>
      </c>
      <c r="R243" s="183">
        <f t="shared" si="52"/>
        <v>0</v>
      </c>
      <c r="S243" s="183">
        <v>0</v>
      </c>
      <c r="T243" s="184">
        <f t="shared" si="5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517</v>
      </c>
      <c r="AT243" s="185" t="s">
        <v>124</v>
      </c>
      <c r="AU243" s="185" t="s">
        <v>82</v>
      </c>
      <c r="AY243" s="18" t="s">
        <v>122</v>
      </c>
      <c r="BE243" s="186">
        <f t="shared" si="54"/>
        <v>0</v>
      </c>
      <c r="BF243" s="186">
        <f t="shared" si="55"/>
        <v>0</v>
      </c>
      <c r="BG243" s="186">
        <f t="shared" si="56"/>
        <v>0</v>
      </c>
      <c r="BH243" s="186">
        <f t="shared" si="57"/>
        <v>0</v>
      </c>
      <c r="BI243" s="186">
        <f t="shared" si="58"/>
        <v>0</v>
      </c>
      <c r="BJ243" s="18" t="s">
        <v>80</v>
      </c>
      <c r="BK243" s="186">
        <f t="shared" si="59"/>
        <v>0</v>
      </c>
      <c r="BL243" s="18" t="s">
        <v>517</v>
      </c>
      <c r="BM243" s="185" t="s">
        <v>927</v>
      </c>
    </row>
    <row r="244" spans="1:65" s="2" customFormat="1" ht="16.5" customHeight="1">
      <c r="A244" s="35"/>
      <c r="B244" s="36"/>
      <c r="C244" s="174" t="s">
        <v>928</v>
      </c>
      <c r="D244" s="174" t="s">
        <v>124</v>
      </c>
      <c r="E244" s="175" t="s">
        <v>744</v>
      </c>
      <c r="F244" s="176" t="s">
        <v>745</v>
      </c>
      <c r="G244" s="177" t="s">
        <v>127</v>
      </c>
      <c r="H244" s="178">
        <v>10</v>
      </c>
      <c r="I244" s="179"/>
      <c r="J244" s="180">
        <f t="shared" si="50"/>
        <v>0</v>
      </c>
      <c r="K244" s="176" t="s">
        <v>19</v>
      </c>
      <c r="L244" s="40"/>
      <c r="M244" s="181" t="s">
        <v>19</v>
      </c>
      <c r="N244" s="182" t="s">
        <v>43</v>
      </c>
      <c r="O244" s="65"/>
      <c r="P244" s="183">
        <f t="shared" si="51"/>
        <v>0</v>
      </c>
      <c r="Q244" s="183">
        <v>0</v>
      </c>
      <c r="R244" s="183">
        <f t="shared" si="52"/>
        <v>0</v>
      </c>
      <c r="S244" s="183">
        <v>0</v>
      </c>
      <c r="T244" s="184">
        <f t="shared" si="5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517</v>
      </c>
      <c r="AT244" s="185" t="s">
        <v>124</v>
      </c>
      <c r="AU244" s="185" t="s">
        <v>82</v>
      </c>
      <c r="AY244" s="18" t="s">
        <v>122</v>
      </c>
      <c r="BE244" s="186">
        <f t="shared" si="54"/>
        <v>0</v>
      </c>
      <c r="BF244" s="186">
        <f t="shared" si="55"/>
        <v>0</v>
      </c>
      <c r="BG244" s="186">
        <f t="shared" si="56"/>
        <v>0</v>
      </c>
      <c r="BH244" s="186">
        <f t="shared" si="57"/>
        <v>0</v>
      </c>
      <c r="BI244" s="186">
        <f t="shared" si="58"/>
        <v>0</v>
      </c>
      <c r="BJ244" s="18" t="s">
        <v>80</v>
      </c>
      <c r="BK244" s="186">
        <f t="shared" si="59"/>
        <v>0</v>
      </c>
      <c r="BL244" s="18" t="s">
        <v>517</v>
      </c>
      <c r="BM244" s="185" t="s">
        <v>929</v>
      </c>
    </row>
    <row r="245" spans="1:65" s="2" customFormat="1" ht="16.5" customHeight="1">
      <c r="A245" s="35"/>
      <c r="B245" s="36"/>
      <c r="C245" s="174" t="s">
        <v>930</v>
      </c>
      <c r="D245" s="174" t="s">
        <v>124</v>
      </c>
      <c r="E245" s="175" t="s">
        <v>748</v>
      </c>
      <c r="F245" s="176" t="s">
        <v>749</v>
      </c>
      <c r="G245" s="177" t="s">
        <v>127</v>
      </c>
      <c r="H245" s="178">
        <v>33.25</v>
      </c>
      <c r="I245" s="179"/>
      <c r="J245" s="180">
        <f t="shared" si="50"/>
        <v>0</v>
      </c>
      <c r="K245" s="176" t="s">
        <v>19</v>
      </c>
      <c r="L245" s="40"/>
      <c r="M245" s="181" t="s">
        <v>19</v>
      </c>
      <c r="N245" s="182" t="s">
        <v>43</v>
      </c>
      <c r="O245" s="65"/>
      <c r="P245" s="183">
        <f t="shared" si="51"/>
        <v>0</v>
      </c>
      <c r="Q245" s="183">
        <v>0</v>
      </c>
      <c r="R245" s="183">
        <f t="shared" si="52"/>
        <v>0</v>
      </c>
      <c r="S245" s="183">
        <v>0</v>
      </c>
      <c r="T245" s="184">
        <f t="shared" si="5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517</v>
      </c>
      <c r="AT245" s="185" t="s">
        <v>124</v>
      </c>
      <c r="AU245" s="185" t="s">
        <v>82</v>
      </c>
      <c r="AY245" s="18" t="s">
        <v>122</v>
      </c>
      <c r="BE245" s="186">
        <f t="shared" si="54"/>
        <v>0</v>
      </c>
      <c r="BF245" s="186">
        <f t="shared" si="55"/>
        <v>0</v>
      </c>
      <c r="BG245" s="186">
        <f t="shared" si="56"/>
        <v>0</v>
      </c>
      <c r="BH245" s="186">
        <f t="shared" si="57"/>
        <v>0</v>
      </c>
      <c r="BI245" s="186">
        <f t="shared" si="58"/>
        <v>0</v>
      </c>
      <c r="BJ245" s="18" t="s">
        <v>80</v>
      </c>
      <c r="BK245" s="186">
        <f t="shared" si="59"/>
        <v>0</v>
      </c>
      <c r="BL245" s="18" t="s">
        <v>517</v>
      </c>
      <c r="BM245" s="185" t="s">
        <v>931</v>
      </c>
    </row>
    <row r="246" spans="1:65" s="2" customFormat="1" ht="16.5" customHeight="1">
      <c r="A246" s="35"/>
      <c r="B246" s="36"/>
      <c r="C246" s="216" t="s">
        <v>932</v>
      </c>
      <c r="D246" s="216" t="s">
        <v>189</v>
      </c>
      <c r="E246" s="217" t="s">
        <v>933</v>
      </c>
      <c r="F246" s="218" t="s">
        <v>628</v>
      </c>
      <c r="G246" s="219" t="s">
        <v>578</v>
      </c>
      <c r="H246" s="220">
        <v>1</v>
      </c>
      <c r="I246" s="221"/>
      <c r="J246" s="222">
        <f t="shared" si="50"/>
        <v>0</v>
      </c>
      <c r="K246" s="218" t="s">
        <v>19</v>
      </c>
      <c r="L246" s="223"/>
      <c r="M246" s="224" t="s">
        <v>19</v>
      </c>
      <c r="N246" s="225" t="s">
        <v>43</v>
      </c>
      <c r="O246" s="65"/>
      <c r="P246" s="183">
        <f t="shared" si="51"/>
        <v>0</v>
      </c>
      <c r="Q246" s="183">
        <v>0</v>
      </c>
      <c r="R246" s="183">
        <f t="shared" si="52"/>
        <v>0</v>
      </c>
      <c r="S246" s="183">
        <v>0</v>
      </c>
      <c r="T246" s="184">
        <f t="shared" si="5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516</v>
      </c>
      <c r="AT246" s="185" t="s">
        <v>189</v>
      </c>
      <c r="AU246" s="185" t="s">
        <v>82</v>
      </c>
      <c r="AY246" s="18" t="s">
        <v>122</v>
      </c>
      <c r="BE246" s="186">
        <f t="shared" si="54"/>
        <v>0</v>
      </c>
      <c r="BF246" s="186">
        <f t="shared" si="55"/>
        <v>0</v>
      </c>
      <c r="BG246" s="186">
        <f t="shared" si="56"/>
        <v>0</v>
      </c>
      <c r="BH246" s="186">
        <f t="shared" si="57"/>
        <v>0</v>
      </c>
      <c r="BI246" s="186">
        <f t="shared" si="58"/>
        <v>0</v>
      </c>
      <c r="BJ246" s="18" t="s">
        <v>80</v>
      </c>
      <c r="BK246" s="186">
        <f t="shared" si="59"/>
        <v>0</v>
      </c>
      <c r="BL246" s="18" t="s">
        <v>517</v>
      </c>
      <c r="BM246" s="185" t="s">
        <v>934</v>
      </c>
    </row>
    <row r="247" spans="1:65" s="12" customFormat="1" ht="22.9" customHeight="1">
      <c r="B247" s="158"/>
      <c r="C247" s="159"/>
      <c r="D247" s="160" t="s">
        <v>71</v>
      </c>
      <c r="E247" s="172" t="s">
        <v>935</v>
      </c>
      <c r="F247" s="172" t="s">
        <v>936</v>
      </c>
      <c r="G247" s="159"/>
      <c r="H247" s="159"/>
      <c r="I247" s="162"/>
      <c r="J247" s="173">
        <f>BK247</f>
        <v>0</v>
      </c>
      <c r="K247" s="159"/>
      <c r="L247" s="164"/>
      <c r="M247" s="165"/>
      <c r="N247" s="166"/>
      <c r="O247" s="166"/>
      <c r="P247" s="167">
        <f>SUM(P248:P249)</f>
        <v>0</v>
      </c>
      <c r="Q247" s="166"/>
      <c r="R247" s="167">
        <f>SUM(R248:R249)</f>
        <v>0</v>
      </c>
      <c r="S247" s="166"/>
      <c r="T247" s="168">
        <f>SUM(T248:T249)</f>
        <v>0</v>
      </c>
      <c r="AR247" s="169" t="s">
        <v>147</v>
      </c>
      <c r="AT247" s="170" t="s">
        <v>71</v>
      </c>
      <c r="AU247" s="170" t="s">
        <v>80</v>
      </c>
      <c r="AY247" s="169" t="s">
        <v>122</v>
      </c>
      <c r="BK247" s="171">
        <f>SUM(BK248:BK249)</f>
        <v>0</v>
      </c>
    </row>
    <row r="248" spans="1:65" s="2" customFormat="1" ht="16.5" customHeight="1">
      <c r="A248" s="35"/>
      <c r="B248" s="36"/>
      <c r="C248" s="174" t="s">
        <v>937</v>
      </c>
      <c r="D248" s="174" t="s">
        <v>124</v>
      </c>
      <c r="E248" s="175" t="s">
        <v>938</v>
      </c>
      <c r="F248" s="176" t="s">
        <v>758</v>
      </c>
      <c r="G248" s="177" t="s">
        <v>578</v>
      </c>
      <c r="H248" s="178">
        <v>1</v>
      </c>
      <c r="I248" s="179"/>
      <c r="J248" s="180">
        <f>ROUND(I248*H248,2)</f>
        <v>0</v>
      </c>
      <c r="K248" s="176" t="s">
        <v>19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517</v>
      </c>
      <c r="AT248" s="185" t="s">
        <v>124</v>
      </c>
      <c r="AU248" s="185" t="s">
        <v>82</v>
      </c>
      <c r="AY248" s="18" t="s">
        <v>122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80</v>
      </c>
      <c r="BK248" s="186">
        <f>ROUND(I248*H248,2)</f>
        <v>0</v>
      </c>
      <c r="BL248" s="18" t="s">
        <v>517</v>
      </c>
      <c r="BM248" s="185" t="s">
        <v>939</v>
      </c>
    </row>
    <row r="249" spans="1:65" s="2" customFormat="1" ht="16.5" customHeight="1">
      <c r="A249" s="35"/>
      <c r="B249" s="36"/>
      <c r="C249" s="174" t="s">
        <v>940</v>
      </c>
      <c r="D249" s="174" t="s">
        <v>124</v>
      </c>
      <c r="E249" s="175" t="s">
        <v>941</v>
      </c>
      <c r="F249" s="176" t="s">
        <v>762</v>
      </c>
      <c r="G249" s="177" t="s">
        <v>578</v>
      </c>
      <c r="H249" s="178">
        <v>1</v>
      </c>
      <c r="I249" s="179"/>
      <c r="J249" s="180">
        <f>ROUND(I249*H249,2)</f>
        <v>0</v>
      </c>
      <c r="K249" s="176" t="s">
        <v>19</v>
      </c>
      <c r="L249" s="40"/>
      <c r="M249" s="181" t="s">
        <v>19</v>
      </c>
      <c r="N249" s="182" t="s">
        <v>43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517</v>
      </c>
      <c r="AT249" s="185" t="s">
        <v>124</v>
      </c>
      <c r="AU249" s="185" t="s">
        <v>82</v>
      </c>
      <c r="AY249" s="18" t="s">
        <v>122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80</v>
      </c>
      <c r="BK249" s="186">
        <f>ROUND(I249*H249,2)</f>
        <v>0</v>
      </c>
      <c r="BL249" s="18" t="s">
        <v>517</v>
      </c>
      <c r="BM249" s="185" t="s">
        <v>942</v>
      </c>
    </row>
    <row r="250" spans="1:65" s="12" customFormat="1" ht="25.9" customHeight="1">
      <c r="B250" s="158"/>
      <c r="C250" s="159"/>
      <c r="D250" s="160" t="s">
        <v>71</v>
      </c>
      <c r="E250" s="161" t="s">
        <v>943</v>
      </c>
      <c r="F250" s="161" t="s">
        <v>944</v>
      </c>
      <c r="G250" s="159"/>
      <c r="H250" s="159"/>
      <c r="I250" s="162"/>
      <c r="J250" s="163">
        <f>BK250</f>
        <v>0</v>
      </c>
      <c r="K250" s="159"/>
      <c r="L250" s="164"/>
      <c r="M250" s="165"/>
      <c r="N250" s="166"/>
      <c r="O250" s="166"/>
      <c r="P250" s="167">
        <f>P251</f>
        <v>0</v>
      </c>
      <c r="Q250" s="166"/>
      <c r="R250" s="167">
        <f>R251</f>
        <v>0</v>
      </c>
      <c r="S250" s="166"/>
      <c r="T250" s="168">
        <f>T251</f>
        <v>0</v>
      </c>
      <c r="AR250" s="169" t="s">
        <v>147</v>
      </c>
      <c r="AT250" s="170" t="s">
        <v>71</v>
      </c>
      <c r="AU250" s="170" t="s">
        <v>72</v>
      </c>
      <c r="AY250" s="169" t="s">
        <v>122</v>
      </c>
      <c r="BK250" s="171">
        <f>BK251</f>
        <v>0</v>
      </c>
    </row>
    <row r="251" spans="1:65" s="2" customFormat="1" ht="16.5" customHeight="1">
      <c r="A251" s="35"/>
      <c r="B251" s="36"/>
      <c r="C251" s="174" t="s">
        <v>945</v>
      </c>
      <c r="D251" s="174" t="s">
        <v>124</v>
      </c>
      <c r="E251" s="175" t="s">
        <v>946</v>
      </c>
      <c r="F251" s="176" t="s">
        <v>947</v>
      </c>
      <c r="G251" s="177" t="s">
        <v>948</v>
      </c>
      <c r="H251" s="178">
        <v>32</v>
      </c>
      <c r="I251" s="179"/>
      <c r="J251" s="180">
        <f>ROUND(I251*H251,2)</f>
        <v>0</v>
      </c>
      <c r="K251" s="176" t="s">
        <v>19</v>
      </c>
      <c r="L251" s="40"/>
      <c r="M251" s="243" t="s">
        <v>19</v>
      </c>
      <c r="N251" s="244" t="s">
        <v>43</v>
      </c>
      <c r="O251" s="241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517</v>
      </c>
      <c r="AT251" s="185" t="s">
        <v>124</v>
      </c>
      <c r="AU251" s="185" t="s">
        <v>80</v>
      </c>
      <c r="AY251" s="18" t="s">
        <v>122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80</v>
      </c>
      <c r="BK251" s="186">
        <f>ROUND(I251*H251,2)</f>
        <v>0</v>
      </c>
      <c r="BL251" s="18" t="s">
        <v>517</v>
      </c>
      <c r="BM251" s="185" t="s">
        <v>949</v>
      </c>
    </row>
    <row r="252" spans="1:65" s="2" customFormat="1" ht="6.95" customHeight="1">
      <c r="A252" s="35"/>
      <c r="B252" s="48"/>
      <c r="C252" s="49"/>
      <c r="D252" s="49"/>
      <c r="E252" s="49"/>
      <c r="F252" s="49"/>
      <c r="G252" s="49"/>
      <c r="H252" s="49"/>
      <c r="I252" s="49"/>
      <c r="J252" s="49"/>
      <c r="K252" s="49"/>
      <c r="L252" s="40"/>
      <c r="M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</row>
  </sheetData>
  <sheetProtection password="CC35" sheet="1" objects="1" scenarios="1" formatColumns="0" formatRows="0" autoFilter="0"/>
  <autoFilter ref="C89:K251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8" t="str">
        <f>'Rekapitulace stavby'!K6</f>
        <v>Rekonstrukce komunikace+VO v ulici Mendělejevova v areálu Kampusu UJEP Ústí n.L. - II.etapa</v>
      </c>
      <c r="F7" s="369"/>
      <c r="G7" s="369"/>
      <c r="H7" s="369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0" t="s">
        <v>950</v>
      </c>
      <c r="F9" s="371"/>
      <c r="G9" s="371"/>
      <c r="H9" s="371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21. 7. 2021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29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2" t="str">
        <f>'Rekapitulace stavby'!E14</f>
        <v>Vyplň údaj</v>
      </c>
      <c r="F18" s="373"/>
      <c r="G18" s="373"/>
      <c r="H18" s="373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74" t="s">
        <v>95</v>
      </c>
      <c r="F27" s="374"/>
      <c r="G27" s="374"/>
      <c r="H27" s="374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ROUND((SUM(BE80:BE83)),  2)</f>
        <v>0</v>
      </c>
      <c r="G33" s="35"/>
      <c r="H33" s="35"/>
      <c r="I33" s="119">
        <v>0.21</v>
      </c>
      <c r="J33" s="118">
        <f>ROUND(((SUM(BE80:BE83))*I33),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ROUND((SUM(BF80:BF83)),  2)</f>
        <v>0</v>
      </c>
      <c r="G34" s="35"/>
      <c r="H34" s="35"/>
      <c r="I34" s="119">
        <v>0.15</v>
      </c>
      <c r="J34" s="118">
        <f>ROUND(((SUM(BF80:BF83))*I34),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ROUND((SUM(BG80:BG83)),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ROUND((SUM(BH80:BH83)),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ROUND((SUM(BI80:BI83)),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5" t="str">
        <f>E7</f>
        <v>Rekonstrukce komunikace+VO v ulici Mendělejevova v areálu Kampusu UJEP Ústí n.L. - II.etapa</v>
      </c>
      <c r="F48" s="376"/>
      <c r="G48" s="376"/>
      <c r="H48" s="376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8" t="str">
        <f>E9</f>
        <v>04 - Vedlejší a ostatní náklady</v>
      </c>
      <c r="F50" s="377"/>
      <c r="G50" s="377"/>
      <c r="H50" s="377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n.L.</v>
      </c>
      <c r="G52" s="37"/>
      <c r="H52" s="37"/>
      <c r="I52" s="30" t="s">
        <v>23</v>
      </c>
      <c r="J52" s="60" t="str">
        <f>IF(J12="","",J12)</f>
        <v>21. 7. 2021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32</v>
      </c>
      <c r="J54" s="33" t="str">
        <f>E21</f>
        <v>Ivan Uherčík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951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107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75" t="str">
        <f>E7</f>
        <v>Rekonstrukce komunikace+VO v ulici Mendělejevova v areálu Kampusu UJEP Ústí n.L. - II.etapa</v>
      </c>
      <c r="F70" s="376"/>
      <c r="G70" s="376"/>
      <c r="H70" s="376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93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28" t="str">
        <f>E9</f>
        <v>04 - Vedlejší a ostatní náklady</v>
      </c>
      <c r="F72" s="377"/>
      <c r="G72" s="377"/>
      <c r="H72" s="37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Ústí n.L.</v>
      </c>
      <c r="G74" s="37"/>
      <c r="H74" s="37"/>
      <c r="I74" s="30" t="s">
        <v>23</v>
      </c>
      <c r="J74" s="60" t="str">
        <f>IF(J12="","",J12)</f>
        <v>21. 7. 2021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 xml:space="preserve"> </v>
      </c>
      <c r="G76" s="37"/>
      <c r="H76" s="37"/>
      <c r="I76" s="30" t="s">
        <v>32</v>
      </c>
      <c r="J76" s="33" t="str">
        <f>E21</f>
        <v>Ivan Uherčík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30</v>
      </c>
      <c r="D77" s="37"/>
      <c r="E77" s="37"/>
      <c r="F77" s="28" t="str">
        <f>IF(E18="","",E18)</f>
        <v>Vyplň údaj</v>
      </c>
      <c r="G77" s="37"/>
      <c r="H77" s="37"/>
      <c r="I77" s="30" t="s">
        <v>35</v>
      </c>
      <c r="J77" s="33" t="str">
        <f>E24</f>
        <v xml:space="preserve"> 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108</v>
      </c>
      <c r="D79" s="150" t="s">
        <v>57</v>
      </c>
      <c r="E79" s="150" t="s">
        <v>53</v>
      </c>
      <c r="F79" s="150" t="s">
        <v>54</v>
      </c>
      <c r="G79" s="150" t="s">
        <v>109</v>
      </c>
      <c r="H79" s="150" t="s">
        <v>110</v>
      </c>
      <c r="I79" s="150" t="s">
        <v>111</v>
      </c>
      <c r="J79" s="150" t="s">
        <v>98</v>
      </c>
      <c r="K79" s="151" t="s">
        <v>112</v>
      </c>
      <c r="L79" s="152"/>
      <c r="M79" s="69" t="s">
        <v>19</v>
      </c>
      <c r="N79" s="70" t="s">
        <v>42</v>
      </c>
      <c r="O79" s="70" t="s">
        <v>113</v>
      </c>
      <c r="P79" s="70" t="s">
        <v>114</v>
      </c>
      <c r="Q79" s="70" t="s">
        <v>115</v>
      </c>
      <c r="R79" s="70" t="s">
        <v>116</v>
      </c>
      <c r="S79" s="70" t="s">
        <v>117</v>
      </c>
      <c r="T79" s="71" t="s">
        <v>118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119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71</v>
      </c>
      <c r="AU80" s="18" t="s">
        <v>99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71</v>
      </c>
      <c r="E81" s="161" t="s">
        <v>952</v>
      </c>
      <c r="F81" s="161" t="s">
        <v>953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SUM(P82:P83)</f>
        <v>0</v>
      </c>
      <c r="Q81" s="166"/>
      <c r="R81" s="167">
        <f>SUM(R82:R83)</f>
        <v>0</v>
      </c>
      <c r="S81" s="166"/>
      <c r="T81" s="168">
        <f>SUM(T82:T83)</f>
        <v>0</v>
      </c>
      <c r="AR81" s="169" t="s">
        <v>160</v>
      </c>
      <c r="AT81" s="170" t="s">
        <v>71</v>
      </c>
      <c r="AU81" s="170" t="s">
        <v>72</v>
      </c>
      <c r="AY81" s="169" t="s">
        <v>122</v>
      </c>
      <c r="BK81" s="171">
        <f>SUM(BK82:BK83)</f>
        <v>0</v>
      </c>
    </row>
    <row r="82" spans="1:65" s="2" customFormat="1" ht="16.5" customHeight="1">
      <c r="A82" s="35"/>
      <c r="B82" s="36"/>
      <c r="C82" s="174" t="s">
        <v>80</v>
      </c>
      <c r="D82" s="174" t="s">
        <v>124</v>
      </c>
      <c r="E82" s="175" t="s">
        <v>954</v>
      </c>
      <c r="F82" s="176" t="s">
        <v>955</v>
      </c>
      <c r="G82" s="177" t="s">
        <v>578</v>
      </c>
      <c r="H82" s="178">
        <v>1</v>
      </c>
      <c r="I82" s="179"/>
      <c r="J82" s="180">
        <f>ROUND(I82*H82,2)</f>
        <v>0</v>
      </c>
      <c r="K82" s="176" t="s">
        <v>19</v>
      </c>
      <c r="L82" s="40"/>
      <c r="M82" s="181" t="s">
        <v>19</v>
      </c>
      <c r="N82" s="182" t="s">
        <v>43</v>
      </c>
      <c r="O82" s="65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956</v>
      </c>
      <c r="AT82" s="185" t="s">
        <v>124</v>
      </c>
      <c r="AU82" s="185" t="s">
        <v>80</v>
      </c>
      <c r="AY82" s="18" t="s">
        <v>122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8" t="s">
        <v>80</v>
      </c>
      <c r="BK82" s="186">
        <f>ROUND(I82*H82,2)</f>
        <v>0</v>
      </c>
      <c r="BL82" s="18" t="s">
        <v>956</v>
      </c>
      <c r="BM82" s="185" t="s">
        <v>957</v>
      </c>
    </row>
    <row r="83" spans="1:65" s="2" customFormat="1" ht="11.25">
      <c r="A83" s="35"/>
      <c r="B83" s="36"/>
      <c r="C83" s="37"/>
      <c r="D83" s="187" t="s">
        <v>131</v>
      </c>
      <c r="E83" s="37"/>
      <c r="F83" s="188" t="s">
        <v>955</v>
      </c>
      <c r="G83" s="37"/>
      <c r="H83" s="37"/>
      <c r="I83" s="189"/>
      <c r="J83" s="37"/>
      <c r="K83" s="37"/>
      <c r="L83" s="40"/>
      <c r="M83" s="239"/>
      <c r="N83" s="240"/>
      <c r="O83" s="241"/>
      <c r="P83" s="241"/>
      <c r="Q83" s="241"/>
      <c r="R83" s="241"/>
      <c r="S83" s="241"/>
      <c r="T83" s="24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131</v>
      </c>
      <c r="AU83" s="18" t="s">
        <v>80</v>
      </c>
    </row>
    <row r="84" spans="1:65" s="2" customFormat="1" ht="6.95" customHeight="1">
      <c r="A84" s="35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0"/>
      <c r="M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</sheetData>
  <sheetProtection password="CC35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7" customWidth="1"/>
    <col min="2" max="2" width="1.6640625" style="247" customWidth="1"/>
    <col min="3" max="4" width="5" style="247" customWidth="1"/>
    <col min="5" max="5" width="11.6640625" style="247" customWidth="1"/>
    <col min="6" max="6" width="9.1640625" style="247" customWidth="1"/>
    <col min="7" max="7" width="5" style="247" customWidth="1"/>
    <col min="8" max="8" width="77.83203125" style="247" customWidth="1"/>
    <col min="9" max="10" width="20" style="247" customWidth="1"/>
    <col min="11" max="11" width="1.6640625" style="247" customWidth="1"/>
  </cols>
  <sheetData>
    <row r="1" spans="2:11" s="1" customFormat="1" ht="37.5" customHeight="1"/>
    <row r="2" spans="2:11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pans="2:11" s="16" customFormat="1" ht="45" customHeight="1">
      <c r="B3" s="251"/>
      <c r="C3" s="379" t="s">
        <v>958</v>
      </c>
      <c r="D3" s="379"/>
      <c r="E3" s="379"/>
      <c r="F3" s="379"/>
      <c r="G3" s="379"/>
      <c r="H3" s="379"/>
      <c r="I3" s="379"/>
      <c r="J3" s="379"/>
      <c r="K3" s="252"/>
    </row>
    <row r="4" spans="2:11" s="1" customFormat="1" ht="25.5" customHeight="1">
      <c r="B4" s="253"/>
      <c r="C4" s="384" t="s">
        <v>959</v>
      </c>
      <c r="D4" s="384"/>
      <c r="E4" s="384"/>
      <c r="F4" s="384"/>
      <c r="G4" s="384"/>
      <c r="H4" s="384"/>
      <c r="I4" s="384"/>
      <c r="J4" s="384"/>
      <c r="K4" s="254"/>
    </row>
    <row r="5" spans="2:11" s="1" customFormat="1" ht="5.25" customHeight="1">
      <c r="B5" s="253"/>
      <c r="C5" s="255"/>
      <c r="D5" s="255"/>
      <c r="E5" s="255"/>
      <c r="F5" s="255"/>
      <c r="G5" s="255"/>
      <c r="H5" s="255"/>
      <c r="I5" s="255"/>
      <c r="J5" s="255"/>
      <c r="K5" s="254"/>
    </row>
    <row r="6" spans="2:11" s="1" customFormat="1" ht="15" customHeight="1">
      <c r="B6" s="253"/>
      <c r="C6" s="383" t="s">
        <v>960</v>
      </c>
      <c r="D6" s="383"/>
      <c r="E6" s="383"/>
      <c r="F6" s="383"/>
      <c r="G6" s="383"/>
      <c r="H6" s="383"/>
      <c r="I6" s="383"/>
      <c r="J6" s="383"/>
      <c r="K6" s="254"/>
    </row>
    <row r="7" spans="2:11" s="1" customFormat="1" ht="15" customHeight="1">
      <c r="B7" s="257"/>
      <c r="C7" s="383" t="s">
        <v>961</v>
      </c>
      <c r="D7" s="383"/>
      <c r="E7" s="383"/>
      <c r="F7" s="383"/>
      <c r="G7" s="383"/>
      <c r="H7" s="383"/>
      <c r="I7" s="383"/>
      <c r="J7" s="383"/>
      <c r="K7" s="254"/>
    </row>
    <row r="8" spans="2:11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pans="2:11" s="1" customFormat="1" ht="15" customHeight="1">
      <c r="B9" s="257"/>
      <c r="C9" s="383" t="s">
        <v>962</v>
      </c>
      <c r="D9" s="383"/>
      <c r="E9" s="383"/>
      <c r="F9" s="383"/>
      <c r="G9" s="383"/>
      <c r="H9" s="383"/>
      <c r="I9" s="383"/>
      <c r="J9" s="383"/>
      <c r="K9" s="254"/>
    </row>
    <row r="10" spans="2:11" s="1" customFormat="1" ht="15" customHeight="1">
      <c r="B10" s="257"/>
      <c r="C10" s="256"/>
      <c r="D10" s="383" t="s">
        <v>963</v>
      </c>
      <c r="E10" s="383"/>
      <c r="F10" s="383"/>
      <c r="G10" s="383"/>
      <c r="H10" s="383"/>
      <c r="I10" s="383"/>
      <c r="J10" s="383"/>
      <c r="K10" s="254"/>
    </row>
    <row r="11" spans="2:11" s="1" customFormat="1" ht="15" customHeight="1">
      <c r="B11" s="257"/>
      <c r="C11" s="258"/>
      <c r="D11" s="383" t="s">
        <v>964</v>
      </c>
      <c r="E11" s="383"/>
      <c r="F11" s="383"/>
      <c r="G11" s="383"/>
      <c r="H11" s="383"/>
      <c r="I11" s="383"/>
      <c r="J11" s="383"/>
      <c r="K11" s="254"/>
    </row>
    <row r="12" spans="2:11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pans="2:11" s="1" customFormat="1" ht="15" customHeight="1">
      <c r="B13" s="257"/>
      <c r="C13" s="258"/>
      <c r="D13" s="259" t="s">
        <v>965</v>
      </c>
      <c r="E13" s="256"/>
      <c r="F13" s="256"/>
      <c r="G13" s="256"/>
      <c r="H13" s="256"/>
      <c r="I13" s="256"/>
      <c r="J13" s="256"/>
      <c r="K13" s="254"/>
    </row>
    <row r="14" spans="2:11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pans="2:11" s="1" customFormat="1" ht="15" customHeight="1">
      <c r="B15" s="257"/>
      <c r="C15" s="258"/>
      <c r="D15" s="383" t="s">
        <v>966</v>
      </c>
      <c r="E15" s="383"/>
      <c r="F15" s="383"/>
      <c r="G15" s="383"/>
      <c r="H15" s="383"/>
      <c r="I15" s="383"/>
      <c r="J15" s="383"/>
      <c r="K15" s="254"/>
    </row>
    <row r="16" spans="2:11" s="1" customFormat="1" ht="15" customHeight="1">
      <c r="B16" s="257"/>
      <c r="C16" s="258"/>
      <c r="D16" s="383" t="s">
        <v>967</v>
      </c>
      <c r="E16" s="383"/>
      <c r="F16" s="383"/>
      <c r="G16" s="383"/>
      <c r="H16" s="383"/>
      <c r="I16" s="383"/>
      <c r="J16" s="383"/>
      <c r="K16" s="254"/>
    </row>
    <row r="17" spans="2:11" s="1" customFormat="1" ht="15" customHeight="1">
      <c r="B17" s="257"/>
      <c r="C17" s="258"/>
      <c r="D17" s="383" t="s">
        <v>968</v>
      </c>
      <c r="E17" s="383"/>
      <c r="F17" s="383"/>
      <c r="G17" s="383"/>
      <c r="H17" s="383"/>
      <c r="I17" s="383"/>
      <c r="J17" s="383"/>
      <c r="K17" s="254"/>
    </row>
    <row r="18" spans="2:11" s="1" customFormat="1" ht="15" customHeight="1">
      <c r="B18" s="257"/>
      <c r="C18" s="258"/>
      <c r="D18" s="258"/>
      <c r="E18" s="260" t="s">
        <v>79</v>
      </c>
      <c r="F18" s="383" t="s">
        <v>969</v>
      </c>
      <c r="G18" s="383"/>
      <c r="H18" s="383"/>
      <c r="I18" s="383"/>
      <c r="J18" s="383"/>
      <c r="K18" s="254"/>
    </row>
    <row r="19" spans="2:11" s="1" customFormat="1" ht="15" customHeight="1">
      <c r="B19" s="257"/>
      <c r="C19" s="258"/>
      <c r="D19" s="258"/>
      <c r="E19" s="260" t="s">
        <v>970</v>
      </c>
      <c r="F19" s="383" t="s">
        <v>971</v>
      </c>
      <c r="G19" s="383"/>
      <c r="H19" s="383"/>
      <c r="I19" s="383"/>
      <c r="J19" s="383"/>
      <c r="K19" s="254"/>
    </row>
    <row r="20" spans="2:11" s="1" customFormat="1" ht="15" customHeight="1">
      <c r="B20" s="257"/>
      <c r="C20" s="258"/>
      <c r="D20" s="258"/>
      <c r="E20" s="260" t="s">
        <v>972</v>
      </c>
      <c r="F20" s="383" t="s">
        <v>973</v>
      </c>
      <c r="G20" s="383"/>
      <c r="H20" s="383"/>
      <c r="I20" s="383"/>
      <c r="J20" s="383"/>
      <c r="K20" s="254"/>
    </row>
    <row r="21" spans="2:11" s="1" customFormat="1" ht="15" customHeight="1">
      <c r="B21" s="257"/>
      <c r="C21" s="258"/>
      <c r="D21" s="258"/>
      <c r="E21" s="260" t="s">
        <v>974</v>
      </c>
      <c r="F21" s="383" t="s">
        <v>90</v>
      </c>
      <c r="G21" s="383"/>
      <c r="H21" s="383"/>
      <c r="I21" s="383"/>
      <c r="J21" s="383"/>
      <c r="K21" s="254"/>
    </row>
    <row r="22" spans="2:11" s="1" customFormat="1" ht="15" customHeight="1">
      <c r="B22" s="257"/>
      <c r="C22" s="258"/>
      <c r="D22" s="258"/>
      <c r="E22" s="260" t="s">
        <v>975</v>
      </c>
      <c r="F22" s="383" t="s">
        <v>976</v>
      </c>
      <c r="G22" s="383"/>
      <c r="H22" s="383"/>
      <c r="I22" s="383"/>
      <c r="J22" s="383"/>
      <c r="K22" s="254"/>
    </row>
    <row r="23" spans="2:11" s="1" customFormat="1" ht="15" customHeight="1">
      <c r="B23" s="257"/>
      <c r="C23" s="258"/>
      <c r="D23" s="258"/>
      <c r="E23" s="260" t="s">
        <v>977</v>
      </c>
      <c r="F23" s="383" t="s">
        <v>978</v>
      </c>
      <c r="G23" s="383"/>
      <c r="H23" s="383"/>
      <c r="I23" s="383"/>
      <c r="J23" s="383"/>
      <c r="K23" s="254"/>
    </row>
    <row r="24" spans="2:11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pans="2:11" s="1" customFormat="1" ht="15" customHeight="1">
      <c r="B25" s="257"/>
      <c r="C25" s="383" t="s">
        <v>979</v>
      </c>
      <c r="D25" s="383"/>
      <c r="E25" s="383"/>
      <c r="F25" s="383"/>
      <c r="G25" s="383"/>
      <c r="H25" s="383"/>
      <c r="I25" s="383"/>
      <c r="J25" s="383"/>
      <c r="K25" s="254"/>
    </row>
    <row r="26" spans="2:11" s="1" customFormat="1" ht="15" customHeight="1">
      <c r="B26" s="257"/>
      <c r="C26" s="383" t="s">
        <v>980</v>
      </c>
      <c r="D26" s="383"/>
      <c r="E26" s="383"/>
      <c r="F26" s="383"/>
      <c r="G26" s="383"/>
      <c r="H26" s="383"/>
      <c r="I26" s="383"/>
      <c r="J26" s="383"/>
      <c r="K26" s="254"/>
    </row>
    <row r="27" spans="2:11" s="1" customFormat="1" ht="15" customHeight="1">
      <c r="B27" s="257"/>
      <c r="C27" s="256"/>
      <c r="D27" s="383" t="s">
        <v>981</v>
      </c>
      <c r="E27" s="383"/>
      <c r="F27" s="383"/>
      <c r="G27" s="383"/>
      <c r="H27" s="383"/>
      <c r="I27" s="383"/>
      <c r="J27" s="383"/>
      <c r="K27" s="254"/>
    </row>
    <row r="28" spans="2:11" s="1" customFormat="1" ht="15" customHeight="1">
      <c r="B28" s="257"/>
      <c r="C28" s="258"/>
      <c r="D28" s="383" t="s">
        <v>982</v>
      </c>
      <c r="E28" s="383"/>
      <c r="F28" s="383"/>
      <c r="G28" s="383"/>
      <c r="H28" s="383"/>
      <c r="I28" s="383"/>
      <c r="J28" s="383"/>
      <c r="K28" s="254"/>
    </row>
    <row r="29" spans="2:11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pans="2:11" s="1" customFormat="1" ht="15" customHeight="1">
      <c r="B30" s="257"/>
      <c r="C30" s="258"/>
      <c r="D30" s="383" t="s">
        <v>983</v>
      </c>
      <c r="E30" s="383"/>
      <c r="F30" s="383"/>
      <c r="G30" s="383"/>
      <c r="H30" s="383"/>
      <c r="I30" s="383"/>
      <c r="J30" s="383"/>
      <c r="K30" s="254"/>
    </row>
    <row r="31" spans="2:11" s="1" customFormat="1" ht="15" customHeight="1">
      <c r="B31" s="257"/>
      <c r="C31" s="258"/>
      <c r="D31" s="383" t="s">
        <v>984</v>
      </c>
      <c r="E31" s="383"/>
      <c r="F31" s="383"/>
      <c r="G31" s="383"/>
      <c r="H31" s="383"/>
      <c r="I31" s="383"/>
      <c r="J31" s="383"/>
      <c r="K31" s="254"/>
    </row>
    <row r="32" spans="2:11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pans="2:11" s="1" customFormat="1" ht="15" customHeight="1">
      <c r="B33" s="257"/>
      <c r="C33" s="258"/>
      <c r="D33" s="383" t="s">
        <v>985</v>
      </c>
      <c r="E33" s="383"/>
      <c r="F33" s="383"/>
      <c r="G33" s="383"/>
      <c r="H33" s="383"/>
      <c r="I33" s="383"/>
      <c r="J33" s="383"/>
      <c r="K33" s="254"/>
    </row>
    <row r="34" spans="2:11" s="1" customFormat="1" ht="15" customHeight="1">
      <c r="B34" s="257"/>
      <c r="C34" s="258"/>
      <c r="D34" s="383" t="s">
        <v>986</v>
      </c>
      <c r="E34" s="383"/>
      <c r="F34" s="383"/>
      <c r="G34" s="383"/>
      <c r="H34" s="383"/>
      <c r="I34" s="383"/>
      <c r="J34" s="383"/>
      <c r="K34" s="254"/>
    </row>
    <row r="35" spans="2:11" s="1" customFormat="1" ht="15" customHeight="1">
      <c r="B35" s="257"/>
      <c r="C35" s="258"/>
      <c r="D35" s="383" t="s">
        <v>987</v>
      </c>
      <c r="E35" s="383"/>
      <c r="F35" s="383"/>
      <c r="G35" s="383"/>
      <c r="H35" s="383"/>
      <c r="I35" s="383"/>
      <c r="J35" s="383"/>
      <c r="K35" s="254"/>
    </row>
    <row r="36" spans="2:11" s="1" customFormat="1" ht="15" customHeight="1">
      <c r="B36" s="257"/>
      <c r="C36" s="258"/>
      <c r="D36" s="256"/>
      <c r="E36" s="259" t="s">
        <v>108</v>
      </c>
      <c r="F36" s="256"/>
      <c r="G36" s="383" t="s">
        <v>988</v>
      </c>
      <c r="H36" s="383"/>
      <c r="I36" s="383"/>
      <c r="J36" s="383"/>
      <c r="K36" s="254"/>
    </row>
    <row r="37" spans="2:11" s="1" customFormat="1" ht="30.75" customHeight="1">
      <c r="B37" s="257"/>
      <c r="C37" s="258"/>
      <c r="D37" s="256"/>
      <c r="E37" s="259" t="s">
        <v>989</v>
      </c>
      <c r="F37" s="256"/>
      <c r="G37" s="383" t="s">
        <v>990</v>
      </c>
      <c r="H37" s="383"/>
      <c r="I37" s="383"/>
      <c r="J37" s="383"/>
      <c r="K37" s="254"/>
    </row>
    <row r="38" spans="2:11" s="1" customFormat="1" ht="15" customHeight="1">
      <c r="B38" s="257"/>
      <c r="C38" s="258"/>
      <c r="D38" s="256"/>
      <c r="E38" s="259" t="s">
        <v>53</v>
      </c>
      <c r="F38" s="256"/>
      <c r="G38" s="383" t="s">
        <v>991</v>
      </c>
      <c r="H38" s="383"/>
      <c r="I38" s="383"/>
      <c r="J38" s="383"/>
      <c r="K38" s="254"/>
    </row>
    <row r="39" spans="2:11" s="1" customFormat="1" ht="15" customHeight="1">
      <c r="B39" s="257"/>
      <c r="C39" s="258"/>
      <c r="D39" s="256"/>
      <c r="E39" s="259" t="s">
        <v>54</v>
      </c>
      <c r="F39" s="256"/>
      <c r="G39" s="383" t="s">
        <v>992</v>
      </c>
      <c r="H39" s="383"/>
      <c r="I39" s="383"/>
      <c r="J39" s="383"/>
      <c r="K39" s="254"/>
    </row>
    <row r="40" spans="2:11" s="1" customFormat="1" ht="15" customHeight="1">
      <c r="B40" s="257"/>
      <c r="C40" s="258"/>
      <c r="D40" s="256"/>
      <c r="E40" s="259" t="s">
        <v>109</v>
      </c>
      <c r="F40" s="256"/>
      <c r="G40" s="383" t="s">
        <v>993</v>
      </c>
      <c r="H40" s="383"/>
      <c r="I40" s="383"/>
      <c r="J40" s="383"/>
      <c r="K40" s="254"/>
    </row>
    <row r="41" spans="2:11" s="1" customFormat="1" ht="15" customHeight="1">
      <c r="B41" s="257"/>
      <c r="C41" s="258"/>
      <c r="D41" s="256"/>
      <c r="E41" s="259" t="s">
        <v>110</v>
      </c>
      <c r="F41" s="256"/>
      <c r="G41" s="383" t="s">
        <v>994</v>
      </c>
      <c r="H41" s="383"/>
      <c r="I41" s="383"/>
      <c r="J41" s="383"/>
      <c r="K41" s="254"/>
    </row>
    <row r="42" spans="2:11" s="1" customFormat="1" ht="15" customHeight="1">
      <c r="B42" s="257"/>
      <c r="C42" s="258"/>
      <c r="D42" s="256"/>
      <c r="E42" s="259" t="s">
        <v>995</v>
      </c>
      <c r="F42" s="256"/>
      <c r="G42" s="383" t="s">
        <v>996</v>
      </c>
      <c r="H42" s="383"/>
      <c r="I42" s="383"/>
      <c r="J42" s="383"/>
      <c r="K42" s="254"/>
    </row>
    <row r="43" spans="2:11" s="1" customFormat="1" ht="15" customHeight="1">
      <c r="B43" s="257"/>
      <c r="C43" s="258"/>
      <c r="D43" s="256"/>
      <c r="E43" s="259"/>
      <c r="F43" s="256"/>
      <c r="G43" s="383" t="s">
        <v>997</v>
      </c>
      <c r="H43" s="383"/>
      <c r="I43" s="383"/>
      <c r="J43" s="383"/>
      <c r="K43" s="254"/>
    </row>
    <row r="44" spans="2:11" s="1" customFormat="1" ht="15" customHeight="1">
      <c r="B44" s="257"/>
      <c r="C44" s="258"/>
      <c r="D44" s="256"/>
      <c r="E44" s="259" t="s">
        <v>998</v>
      </c>
      <c r="F44" s="256"/>
      <c r="G44" s="383" t="s">
        <v>999</v>
      </c>
      <c r="H44" s="383"/>
      <c r="I44" s="383"/>
      <c r="J44" s="383"/>
      <c r="K44" s="254"/>
    </row>
    <row r="45" spans="2:11" s="1" customFormat="1" ht="15" customHeight="1">
      <c r="B45" s="257"/>
      <c r="C45" s="258"/>
      <c r="D45" s="256"/>
      <c r="E45" s="259" t="s">
        <v>112</v>
      </c>
      <c r="F45" s="256"/>
      <c r="G45" s="383" t="s">
        <v>1000</v>
      </c>
      <c r="H45" s="383"/>
      <c r="I45" s="383"/>
      <c r="J45" s="383"/>
      <c r="K45" s="254"/>
    </row>
    <row r="46" spans="2:11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pans="2:11" s="1" customFormat="1" ht="15" customHeight="1">
      <c r="B47" s="257"/>
      <c r="C47" s="258"/>
      <c r="D47" s="383" t="s">
        <v>1001</v>
      </c>
      <c r="E47" s="383"/>
      <c r="F47" s="383"/>
      <c r="G47" s="383"/>
      <c r="H47" s="383"/>
      <c r="I47" s="383"/>
      <c r="J47" s="383"/>
      <c r="K47" s="254"/>
    </row>
    <row r="48" spans="2:11" s="1" customFormat="1" ht="15" customHeight="1">
      <c r="B48" s="257"/>
      <c r="C48" s="258"/>
      <c r="D48" s="258"/>
      <c r="E48" s="383" t="s">
        <v>1002</v>
      </c>
      <c r="F48" s="383"/>
      <c r="G48" s="383"/>
      <c r="H48" s="383"/>
      <c r="I48" s="383"/>
      <c r="J48" s="383"/>
      <c r="K48" s="254"/>
    </row>
    <row r="49" spans="2:11" s="1" customFormat="1" ht="15" customHeight="1">
      <c r="B49" s="257"/>
      <c r="C49" s="258"/>
      <c r="D49" s="258"/>
      <c r="E49" s="383" t="s">
        <v>1003</v>
      </c>
      <c r="F49" s="383"/>
      <c r="G49" s="383"/>
      <c r="H49" s="383"/>
      <c r="I49" s="383"/>
      <c r="J49" s="383"/>
      <c r="K49" s="254"/>
    </row>
    <row r="50" spans="2:11" s="1" customFormat="1" ht="15" customHeight="1">
      <c r="B50" s="257"/>
      <c r="C50" s="258"/>
      <c r="D50" s="258"/>
      <c r="E50" s="383" t="s">
        <v>1004</v>
      </c>
      <c r="F50" s="383"/>
      <c r="G50" s="383"/>
      <c r="H50" s="383"/>
      <c r="I50" s="383"/>
      <c r="J50" s="383"/>
      <c r="K50" s="254"/>
    </row>
    <row r="51" spans="2:11" s="1" customFormat="1" ht="15" customHeight="1">
      <c r="B51" s="257"/>
      <c r="C51" s="258"/>
      <c r="D51" s="383" t="s">
        <v>1005</v>
      </c>
      <c r="E51" s="383"/>
      <c r="F51" s="383"/>
      <c r="G51" s="383"/>
      <c r="H51" s="383"/>
      <c r="I51" s="383"/>
      <c r="J51" s="383"/>
      <c r="K51" s="254"/>
    </row>
    <row r="52" spans="2:11" s="1" customFormat="1" ht="25.5" customHeight="1">
      <c r="B52" s="253"/>
      <c r="C52" s="384" t="s">
        <v>1006</v>
      </c>
      <c r="D52" s="384"/>
      <c r="E52" s="384"/>
      <c r="F52" s="384"/>
      <c r="G52" s="384"/>
      <c r="H52" s="384"/>
      <c r="I52" s="384"/>
      <c r="J52" s="384"/>
      <c r="K52" s="254"/>
    </row>
    <row r="53" spans="2:11" s="1" customFormat="1" ht="5.25" customHeight="1">
      <c r="B53" s="253"/>
      <c r="C53" s="255"/>
      <c r="D53" s="255"/>
      <c r="E53" s="255"/>
      <c r="F53" s="255"/>
      <c r="G53" s="255"/>
      <c r="H53" s="255"/>
      <c r="I53" s="255"/>
      <c r="J53" s="255"/>
      <c r="K53" s="254"/>
    </row>
    <row r="54" spans="2:11" s="1" customFormat="1" ht="15" customHeight="1">
      <c r="B54" s="253"/>
      <c r="C54" s="383" t="s">
        <v>1007</v>
      </c>
      <c r="D54" s="383"/>
      <c r="E54" s="383"/>
      <c r="F54" s="383"/>
      <c r="G54" s="383"/>
      <c r="H54" s="383"/>
      <c r="I54" s="383"/>
      <c r="J54" s="383"/>
      <c r="K54" s="254"/>
    </row>
    <row r="55" spans="2:11" s="1" customFormat="1" ht="15" customHeight="1">
      <c r="B55" s="253"/>
      <c r="C55" s="383" t="s">
        <v>1008</v>
      </c>
      <c r="D55" s="383"/>
      <c r="E55" s="383"/>
      <c r="F55" s="383"/>
      <c r="G55" s="383"/>
      <c r="H55" s="383"/>
      <c r="I55" s="383"/>
      <c r="J55" s="383"/>
      <c r="K55" s="254"/>
    </row>
    <row r="56" spans="2:11" s="1" customFormat="1" ht="12.75" customHeight="1">
      <c r="B56" s="253"/>
      <c r="C56" s="256"/>
      <c r="D56" s="256"/>
      <c r="E56" s="256"/>
      <c r="F56" s="256"/>
      <c r="G56" s="256"/>
      <c r="H56" s="256"/>
      <c r="I56" s="256"/>
      <c r="J56" s="256"/>
      <c r="K56" s="254"/>
    </row>
    <row r="57" spans="2:11" s="1" customFormat="1" ht="15" customHeight="1">
      <c r="B57" s="253"/>
      <c r="C57" s="383" t="s">
        <v>1009</v>
      </c>
      <c r="D57" s="383"/>
      <c r="E57" s="383"/>
      <c r="F57" s="383"/>
      <c r="G57" s="383"/>
      <c r="H57" s="383"/>
      <c r="I57" s="383"/>
      <c r="J57" s="383"/>
      <c r="K57" s="254"/>
    </row>
    <row r="58" spans="2:11" s="1" customFormat="1" ht="15" customHeight="1">
      <c r="B58" s="253"/>
      <c r="C58" s="258"/>
      <c r="D58" s="383" t="s">
        <v>1010</v>
      </c>
      <c r="E58" s="383"/>
      <c r="F58" s="383"/>
      <c r="G58" s="383"/>
      <c r="H58" s="383"/>
      <c r="I58" s="383"/>
      <c r="J58" s="383"/>
      <c r="K58" s="254"/>
    </row>
    <row r="59" spans="2:11" s="1" customFormat="1" ht="15" customHeight="1">
      <c r="B59" s="253"/>
      <c r="C59" s="258"/>
      <c r="D59" s="383" t="s">
        <v>1011</v>
      </c>
      <c r="E59" s="383"/>
      <c r="F59" s="383"/>
      <c r="G59" s="383"/>
      <c r="H59" s="383"/>
      <c r="I59" s="383"/>
      <c r="J59" s="383"/>
      <c r="K59" s="254"/>
    </row>
    <row r="60" spans="2:11" s="1" customFormat="1" ht="15" customHeight="1">
      <c r="B60" s="253"/>
      <c r="C60" s="258"/>
      <c r="D60" s="383" t="s">
        <v>1012</v>
      </c>
      <c r="E60" s="383"/>
      <c r="F60" s="383"/>
      <c r="G60" s="383"/>
      <c r="H60" s="383"/>
      <c r="I60" s="383"/>
      <c r="J60" s="383"/>
      <c r="K60" s="254"/>
    </row>
    <row r="61" spans="2:11" s="1" customFormat="1" ht="15" customHeight="1">
      <c r="B61" s="253"/>
      <c r="C61" s="258"/>
      <c r="D61" s="383" t="s">
        <v>1013</v>
      </c>
      <c r="E61" s="383"/>
      <c r="F61" s="383"/>
      <c r="G61" s="383"/>
      <c r="H61" s="383"/>
      <c r="I61" s="383"/>
      <c r="J61" s="383"/>
      <c r="K61" s="254"/>
    </row>
    <row r="62" spans="2:11" s="1" customFormat="1" ht="15" customHeight="1">
      <c r="B62" s="253"/>
      <c r="C62" s="258"/>
      <c r="D62" s="385" t="s">
        <v>1014</v>
      </c>
      <c r="E62" s="385"/>
      <c r="F62" s="385"/>
      <c r="G62" s="385"/>
      <c r="H62" s="385"/>
      <c r="I62" s="385"/>
      <c r="J62" s="385"/>
      <c r="K62" s="254"/>
    </row>
    <row r="63" spans="2:11" s="1" customFormat="1" ht="15" customHeight="1">
      <c r="B63" s="253"/>
      <c r="C63" s="258"/>
      <c r="D63" s="383" t="s">
        <v>1015</v>
      </c>
      <c r="E63" s="383"/>
      <c r="F63" s="383"/>
      <c r="G63" s="383"/>
      <c r="H63" s="383"/>
      <c r="I63" s="383"/>
      <c r="J63" s="383"/>
      <c r="K63" s="254"/>
    </row>
    <row r="64" spans="2:11" s="1" customFormat="1" ht="12.75" customHeight="1">
      <c r="B64" s="253"/>
      <c r="C64" s="258"/>
      <c r="D64" s="258"/>
      <c r="E64" s="261"/>
      <c r="F64" s="258"/>
      <c r="G64" s="258"/>
      <c r="H64" s="258"/>
      <c r="I64" s="258"/>
      <c r="J64" s="258"/>
      <c r="K64" s="254"/>
    </row>
    <row r="65" spans="2:11" s="1" customFormat="1" ht="15" customHeight="1">
      <c r="B65" s="253"/>
      <c r="C65" s="258"/>
      <c r="D65" s="383" t="s">
        <v>1016</v>
      </c>
      <c r="E65" s="383"/>
      <c r="F65" s="383"/>
      <c r="G65" s="383"/>
      <c r="H65" s="383"/>
      <c r="I65" s="383"/>
      <c r="J65" s="383"/>
      <c r="K65" s="254"/>
    </row>
    <row r="66" spans="2:11" s="1" customFormat="1" ht="15" customHeight="1">
      <c r="B66" s="253"/>
      <c r="C66" s="258"/>
      <c r="D66" s="385" t="s">
        <v>1017</v>
      </c>
      <c r="E66" s="385"/>
      <c r="F66" s="385"/>
      <c r="G66" s="385"/>
      <c r="H66" s="385"/>
      <c r="I66" s="385"/>
      <c r="J66" s="385"/>
      <c r="K66" s="254"/>
    </row>
    <row r="67" spans="2:11" s="1" customFormat="1" ht="15" customHeight="1">
      <c r="B67" s="253"/>
      <c r="C67" s="258"/>
      <c r="D67" s="383" t="s">
        <v>1018</v>
      </c>
      <c r="E67" s="383"/>
      <c r="F67" s="383"/>
      <c r="G67" s="383"/>
      <c r="H67" s="383"/>
      <c r="I67" s="383"/>
      <c r="J67" s="383"/>
      <c r="K67" s="254"/>
    </row>
    <row r="68" spans="2:11" s="1" customFormat="1" ht="15" customHeight="1">
      <c r="B68" s="253"/>
      <c r="C68" s="258"/>
      <c r="D68" s="383" t="s">
        <v>1019</v>
      </c>
      <c r="E68" s="383"/>
      <c r="F68" s="383"/>
      <c r="G68" s="383"/>
      <c r="H68" s="383"/>
      <c r="I68" s="383"/>
      <c r="J68" s="383"/>
      <c r="K68" s="254"/>
    </row>
    <row r="69" spans="2:11" s="1" customFormat="1" ht="15" customHeight="1">
      <c r="B69" s="253"/>
      <c r="C69" s="258"/>
      <c r="D69" s="383" t="s">
        <v>1020</v>
      </c>
      <c r="E69" s="383"/>
      <c r="F69" s="383"/>
      <c r="G69" s="383"/>
      <c r="H69" s="383"/>
      <c r="I69" s="383"/>
      <c r="J69" s="383"/>
      <c r="K69" s="254"/>
    </row>
    <row r="70" spans="2:11" s="1" customFormat="1" ht="15" customHeight="1">
      <c r="B70" s="253"/>
      <c r="C70" s="258"/>
      <c r="D70" s="383" t="s">
        <v>1021</v>
      </c>
      <c r="E70" s="383"/>
      <c r="F70" s="383"/>
      <c r="G70" s="383"/>
      <c r="H70" s="383"/>
      <c r="I70" s="383"/>
      <c r="J70" s="383"/>
      <c r="K70" s="254"/>
    </row>
    <row r="71" spans="2:1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pans="2:11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pans="2:11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pans="2:11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pans="2:11" s="1" customFormat="1" ht="45" customHeight="1">
      <c r="B75" s="270"/>
      <c r="C75" s="378" t="s">
        <v>1022</v>
      </c>
      <c r="D75" s="378"/>
      <c r="E75" s="378"/>
      <c r="F75" s="378"/>
      <c r="G75" s="378"/>
      <c r="H75" s="378"/>
      <c r="I75" s="378"/>
      <c r="J75" s="378"/>
      <c r="K75" s="271"/>
    </row>
    <row r="76" spans="2:11" s="1" customFormat="1" ht="17.25" customHeight="1">
      <c r="B76" s="270"/>
      <c r="C76" s="272" t="s">
        <v>1023</v>
      </c>
      <c r="D76" s="272"/>
      <c r="E76" s="272"/>
      <c r="F76" s="272" t="s">
        <v>1024</v>
      </c>
      <c r="G76" s="273"/>
      <c r="H76" s="272" t="s">
        <v>54</v>
      </c>
      <c r="I76" s="272" t="s">
        <v>57</v>
      </c>
      <c r="J76" s="272" t="s">
        <v>1025</v>
      </c>
      <c r="K76" s="271"/>
    </row>
    <row r="77" spans="2:11" s="1" customFormat="1" ht="17.25" customHeight="1">
      <c r="B77" s="270"/>
      <c r="C77" s="274" t="s">
        <v>1026</v>
      </c>
      <c r="D77" s="274"/>
      <c r="E77" s="274"/>
      <c r="F77" s="275" t="s">
        <v>1027</v>
      </c>
      <c r="G77" s="276"/>
      <c r="H77" s="274"/>
      <c r="I77" s="274"/>
      <c r="J77" s="274" t="s">
        <v>1028</v>
      </c>
      <c r="K77" s="271"/>
    </row>
    <row r="78" spans="2:11" s="1" customFormat="1" ht="5.25" customHeight="1">
      <c r="B78" s="270"/>
      <c r="C78" s="277"/>
      <c r="D78" s="277"/>
      <c r="E78" s="277"/>
      <c r="F78" s="277"/>
      <c r="G78" s="278"/>
      <c r="H78" s="277"/>
      <c r="I78" s="277"/>
      <c r="J78" s="277"/>
      <c r="K78" s="271"/>
    </row>
    <row r="79" spans="2:11" s="1" customFormat="1" ht="15" customHeight="1">
      <c r="B79" s="270"/>
      <c r="C79" s="259" t="s">
        <v>53</v>
      </c>
      <c r="D79" s="279"/>
      <c r="E79" s="279"/>
      <c r="F79" s="280" t="s">
        <v>1029</v>
      </c>
      <c r="G79" s="281"/>
      <c r="H79" s="259" t="s">
        <v>1030</v>
      </c>
      <c r="I79" s="259" t="s">
        <v>1031</v>
      </c>
      <c r="J79" s="259">
        <v>20</v>
      </c>
      <c r="K79" s="271"/>
    </row>
    <row r="80" spans="2:11" s="1" customFormat="1" ht="15" customHeight="1">
      <c r="B80" s="270"/>
      <c r="C80" s="259" t="s">
        <v>1032</v>
      </c>
      <c r="D80" s="259"/>
      <c r="E80" s="259"/>
      <c r="F80" s="280" t="s">
        <v>1029</v>
      </c>
      <c r="G80" s="281"/>
      <c r="H80" s="259" t="s">
        <v>1033</v>
      </c>
      <c r="I80" s="259" t="s">
        <v>1031</v>
      </c>
      <c r="J80" s="259">
        <v>120</v>
      </c>
      <c r="K80" s="271"/>
    </row>
    <row r="81" spans="2:11" s="1" customFormat="1" ht="15" customHeight="1">
      <c r="B81" s="282"/>
      <c r="C81" s="259" t="s">
        <v>1034</v>
      </c>
      <c r="D81" s="259"/>
      <c r="E81" s="259"/>
      <c r="F81" s="280" t="s">
        <v>1035</v>
      </c>
      <c r="G81" s="281"/>
      <c r="H81" s="259" t="s">
        <v>1036</v>
      </c>
      <c r="I81" s="259" t="s">
        <v>1031</v>
      </c>
      <c r="J81" s="259">
        <v>50</v>
      </c>
      <c r="K81" s="271"/>
    </row>
    <row r="82" spans="2:11" s="1" customFormat="1" ht="15" customHeight="1">
      <c r="B82" s="282"/>
      <c r="C82" s="259" t="s">
        <v>1037</v>
      </c>
      <c r="D82" s="259"/>
      <c r="E82" s="259"/>
      <c r="F82" s="280" t="s">
        <v>1029</v>
      </c>
      <c r="G82" s="281"/>
      <c r="H82" s="259" t="s">
        <v>1038</v>
      </c>
      <c r="I82" s="259" t="s">
        <v>1039</v>
      </c>
      <c r="J82" s="259"/>
      <c r="K82" s="271"/>
    </row>
    <row r="83" spans="2:11" s="1" customFormat="1" ht="15" customHeight="1">
      <c r="B83" s="282"/>
      <c r="C83" s="283" t="s">
        <v>1040</v>
      </c>
      <c r="D83" s="283"/>
      <c r="E83" s="283"/>
      <c r="F83" s="284" t="s">
        <v>1035</v>
      </c>
      <c r="G83" s="283"/>
      <c r="H83" s="283" t="s">
        <v>1041</v>
      </c>
      <c r="I83" s="283" t="s">
        <v>1031</v>
      </c>
      <c r="J83" s="283">
        <v>15</v>
      </c>
      <c r="K83" s="271"/>
    </row>
    <row r="84" spans="2:11" s="1" customFormat="1" ht="15" customHeight="1">
      <c r="B84" s="282"/>
      <c r="C84" s="283" t="s">
        <v>1042</v>
      </c>
      <c r="D84" s="283"/>
      <c r="E84" s="283"/>
      <c r="F84" s="284" t="s">
        <v>1035</v>
      </c>
      <c r="G84" s="283"/>
      <c r="H84" s="283" t="s">
        <v>1043</v>
      </c>
      <c r="I84" s="283" t="s">
        <v>1031</v>
      </c>
      <c r="J84" s="283">
        <v>15</v>
      </c>
      <c r="K84" s="271"/>
    </row>
    <row r="85" spans="2:11" s="1" customFormat="1" ht="15" customHeight="1">
      <c r="B85" s="282"/>
      <c r="C85" s="283" t="s">
        <v>1044</v>
      </c>
      <c r="D85" s="283"/>
      <c r="E85" s="283"/>
      <c r="F85" s="284" t="s">
        <v>1035</v>
      </c>
      <c r="G85" s="283"/>
      <c r="H85" s="283" t="s">
        <v>1045</v>
      </c>
      <c r="I85" s="283" t="s">
        <v>1031</v>
      </c>
      <c r="J85" s="283">
        <v>20</v>
      </c>
      <c r="K85" s="271"/>
    </row>
    <row r="86" spans="2:11" s="1" customFormat="1" ht="15" customHeight="1">
      <c r="B86" s="282"/>
      <c r="C86" s="283" t="s">
        <v>1046</v>
      </c>
      <c r="D86" s="283"/>
      <c r="E86" s="283"/>
      <c r="F86" s="284" t="s">
        <v>1035</v>
      </c>
      <c r="G86" s="283"/>
      <c r="H86" s="283" t="s">
        <v>1047</v>
      </c>
      <c r="I86" s="283" t="s">
        <v>1031</v>
      </c>
      <c r="J86" s="283">
        <v>20</v>
      </c>
      <c r="K86" s="271"/>
    </row>
    <row r="87" spans="2:11" s="1" customFormat="1" ht="15" customHeight="1">
      <c r="B87" s="282"/>
      <c r="C87" s="259" t="s">
        <v>1048</v>
      </c>
      <c r="D87" s="259"/>
      <c r="E87" s="259"/>
      <c r="F87" s="280" t="s">
        <v>1035</v>
      </c>
      <c r="G87" s="281"/>
      <c r="H87" s="259" t="s">
        <v>1049</v>
      </c>
      <c r="I87" s="259" t="s">
        <v>1031</v>
      </c>
      <c r="J87" s="259">
        <v>50</v>
      </c>
      <c r="K87" s="271"/>
    </row>
    <row r="88" spans="2:11" s="1" customFormat="1" ht="15" customHeight="1">
      <c r="B88" s="282"/>
      <c r="C88" s="259" t="s">
        <v>1050</v>
      </c>
      <c r="D88" s="259"/>
      <c r="E88" s="259"/>
      <c r="F88" s="280" t="s">
        <v>1035</v>
      </c>
      <c r="G88" s="281"/>
      <c r="H88" s="259" t="s">
        <v>1051</v>
      </c>
      <c r="I88" s="259" t="s">
        <v>1031</v>
      </c>
      <c r="J88" s="259">
        <v>20</v>
      </c>
      <c r="K88" s="271"/>
    </row>
    <row r="89" spans="2:11" s="1" customFormat="1" ht="15" customHeight="1">
      <c r="B89" s="282"/>
      <c r="C89" s="259" t="s">
        <v>1052</v>
      </c>
      <c r="D89" s="259"/>
      <c r="E89" s="259"/>
      <c r="F89" s="280" t="s">
        <v>1035</v>
      </c>
      <c r="G89" s="281"/>
      <c r="H89" s="259" t="s">
        <v>1053</v>
      </c>
      <c r="I89" s="259" t="s">
        <v>1031</v>
      </c>
      <c r="J89" s="259">
        <v>20</v>
      </c>
      <c r="K89" s="271"/>
    </row>
    <row r="90" spans="2:11" s="1" customFormat="1" ht="15" customHeight="1">
      <c r="B90" s="282"/>
      <c r="C90" s="259" t="s">
        <v>1054</v>
      </c>
      <c r="D90" s="259"/>
      <c r="E90" s="259"/>
      <c r="F90" s="280" t="s">
        <v>1035</v>
      </c>
      <c r="G90" s="281"/>
      <c r="H90" s="259" t="s">
        <v>1055</v>
      </c>
      <c r="I90" s="259" t="s">
        <v>1031</v>
      </c>
      <c r="J90" s="259">
        <v>50</v>
      </c>
      <c r="K90" s="271"/>
    </row>
    <row r="91" spans="2:11" s="1" customFormat="1" ht="15" customHeight="1">
      <c r="B91" s="282"/>
      <c r="C91" s="259" t="s">
        <v>1056</v>
      </c>
      <c r="D91" s="259"/>
      <c r="E91" s="259"/>
      <c r="F91" s="280" t="s">
        <v>1035</v>
      </c>
      <c r="G91" s="281"/>
      <c r="H91" s="259" t="s">
        <v>1056</v>
      </c>
      <c r="I91" s="259" t="s">
        <v>1031</v>
      </c>
      <c r="J91" s="259">
        <v>50</v>
      </c>
      <c r="K91" s="271"/>
    </row>
    <row r="92" spans="2:11" s="1" customFormat="1" ht="15" customHeight="1">
      <c r="B92" s="282"/>
      <c r="C92" s="259" t="s">
        <v>1057</v>
      </c>
      <c r="D92" s="259"/>
      <c r="E92" s="259"/>
      <c r="F92" s="280" t="s">
        <v>1035</v>
      </c>
      <c r="G92" s="281"/>
      <c r="H92" s="259" t="s">
        <v>1058</v>
      </c>
      <c r="I92" s="259" t="s">
        <v>1031</v>
      </c>
      <c r="J92" s="259">
        <v>255</v>
      </c>
      <c r="K92" s="271"/>
    </row>
    <row r="93" spans="2:11" s="1" customFormat="1" ht="15" customHeight="1">
      <c r="B93" s="282"/>
      <c r="C93" s="259" t="s">
        <v>1059</v>
      </c>
      <c r="D93" s="259"/>
      <c r="E93" s="259"/>
      <c r="F93" s="280" t="s">
        <v>1029</v>
      </c>
      <c r="G93" s="281"/>
      <c r="H93" s="259" t="s">
        <v>1060</v>
      </c>
      <c r="I93" s="259" t="s">
        <v>1061</v>
      </c>
      <c r="J93" s="259"/>
      <c r="K93" s="271"/>
    </row>
    <row r="94" spans="2:11" s="1" customFormat="1" ht="15" customHeight="1">
      <c r="B94" s="282"/>
      <c r="C94" s="259" t="s">
        <v>1062</v>
      </c>
      <c r="D94" s="259"/>
      <c r="E94" s="259"/>
      <c r="F94" s="280" t="s">
        <v>1029</v>
      </c>
      <c r="G94" s="281"/>
      <c r="H94" s="259" t="s">
        <v>1063</v>
      </c>
      <c r="I94" s="259" t="s">
        <v>1064</v>
      </c>
      <c r="J94" s="259"/>
      <c r="K94" s="271"/>
    </row>
    <row r="95" spans="2:11" s="1" customFormat="1" ht="15" customHeight="1">
      <c r="B95" s="282"/>
      <c r="C95" s="259" t="s">
        <v>1065</v>
      </c>
      <c r="D95" s="259"/>
      <c r="E95" s="259"/>
      <c r="F95" s="280" t="s">
        <v>1029</v>
      </c>
      <c r="G95" s="281"/>
      <c r="H95" s="259" t="s">
        <v>1065</v>
      </c>
      <c r="I95" s="259" t="s">
        <v>1064</v>
      </c>
      <c r="J95" s="259"/>
      <c r="K95" s="271"/>
    </row>
    <row r="96" spans="2:11" s="1" customFormat="1" ht="15" customHeight="1">
      <c r="B96" s="282"/>
      <c r="C96" s="259" t="s">
        <v>38</v>
      </c>
      <c r="D96" s="259"/>
      <c r="E96" s="259"/>
      <c r="F96" s="280" t="s">
        <v>1029</v>
      </c>
      <c r="G96" s="281"/>
      <c r="H96" s="259" t="s">
        <v>1066</v>
      </c>
      <c r="I96" s="259" t="s">
        <v>1064</v>
      </c>
      <c r="J96" s="259"/>
      <c r="K96" s="271"/>
    </row>
    <row r="97" spans="2:11" s="1" customFormat="1" ht="15" customHeight="1">
      <c r="B97" s="282"/>
      <c r="C97" s="259" t="s">
        <v>48</v>
      </c>
      <c r="D97" s="259"/>
      <c r="E97" s="259"/>
      <c r="F97" s="280" t="s">
        <v>1029</v>
      </c>
      <c r="G97" s="281"/>
      <c r="H97" s="259" t="s">
        <v>1067</v>
      </c>
      <c r="I97" s="259" t="s">
        <v>1064</v>
      </c>
      <c r="J97" s="259"/>
      <c r="K97" s="271"/>
    </row>
    <row r="98" spans="2:11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pans="2:11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pans="2:11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pans="2:1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pans="2:11" s="1" customFormat="1" ht="45" customHeight="1">
      <c r="B102" s="270"/>
      <c r="C102" s="378" t="s">
        <v>1068</v>
      </c>
      <c r="D102" s="378"/>
      <c r="E102" s="378"/>
      <c r="F102" s="378"/>
      <c r="G102" s="378"/>
      <c r="H102" s="378"/>
      <c r="I102" s="378"/>
      <c r="J102" s="378"/>
      <c r="K102" s="271"/>
    </row>
    <row r="103" spans="2:11" s="1" customFormat="1" ht="17.25" customHeight="1">
      <c r="B103" s="270"/>
      <c r="C103" s="272" t="s">
        <v>1023</v>
      </c>
      <c r="D103" s="272"/>
      <c r="E103" s="272"/>
      <c r="F103" s="272" t="s">
        <v>1024</v>
      </c>
      <c r="G103" s="273"/>
      <c r="H103" s="272" t="s">
        <v>54</v>
      </c>
      <c r="I103" s="272" t="s">
        <v>57</v>
      </c>
      <c r="J103" s="272" t="s">
        <v>1025</v>
      </c>
      <c r="K103" s="271"/>
    </row>
    <row r="104" spans="2:11" s="1" customFormat="1" ht="17.25" customHeight="1">
      <c r="B104" s="270"/>
      <c r="C104" s="274" t="s">
        <v>1026</v>
      </c>
      <c r="D104" s="274"/>
      <c r="E104" s="274"/>
      <c r="F104" s="275" t="s">
        <v>1027</v>
      </c>
      <c r="G104" s="276"/>
      <c r="H104" s="274"/>
      <c r="I104" s="274"/>
      <c r="J104" s="274" t="s">
        <v>1028</v>
      </c>
      <c r="K104" s="271"/>
    </row>
    <row r="105" spans="2:11" s="1" customFormat="1" ht="5.25" customHeight="1">
      <c r="B105" s="270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pans="2:11" s="1" customFormat="1" ht="15" customHeight="1">
      <c r="B106" s="270"/>
      <c r="C106" s="259" t="s">
        <v>53</v>
      </c>
      <c r="D106" s="279"/>
      <c r="E106" s="279"/>
      <c r="F106" s="280" t="s">
        <v>1029</v>
      </c>
      <c r="G106" s="259"/>
      <c r="H106" s="259" t="s">
        <v>1069</v>
      </c>
      <c r="I106" s="259" t="s">
        <v>1031</v>
      </c>
      <c r="J106" s="259">
        <v>20</v>
      </c>
      <c r="K106" s="271"/>
    </row>
    <row r="107" spans="2:11" s="1" customFormat="1" ht="15" customHeight="1">
      <c r="B107" s="270"/>
      <c r="C107" s="259" t="s">
        <v>1032</v>
      </c>
      <c r="D107" s="259"/>
      <c r="E107" s="259"/>
      <c r="F107" s="280" t="s">
        <v>1029</v>
      </c>
      <c r="G107" s="259"/>
      <c r="H107" s="259" t="s">
        <v>1069</v>
      </c>
      <c r="I107" s="259" t="s">
        <v>1031</v>
      </c>
      <c r="J107" s="259">
        <v>120</v>
      </c>
      <c r="K107" s="271"/>
    </row>
    <row r="108" spans="2:11" s="1" customFormat="1" ht="15" customHeight="1">
      <c r="B108" s="282"/>
      <c r="C108" s="259" t="s">
        <v>1034</v>
      </c>
      <c r="D108" s="259"/>
      <c r="E108" s="259"/>
      <c r="F108" s="280" t="s">
        <v>1035</v>
      </c>
      <c r="G108" s="259"/>
      <c r="H108" s="259" t="s">
        <v>1069</v>
      </c>
      <c r="I108" s="259" t="s">
        <v>1031</v>
      </c>
      <c r="J108" s="259">
        <v>50</v>
      </c>
      <c r="K108" s="271"/>
    </row>
    <row r="109" spans="2:11" s="1" customFormat="1" ht="15" customHeight="1">
      <c r="B109" s="282"/>
      <c r="C109" s="259" t="s">
        <v>1037</v>
      </c>
      <c r="D109" s="259"/>
      <c r="E109" s="259"/>
      <c r="F109" s="280" t="s">
        <v>1029</v>
      </c>
      <c r="G109" s="259"/>
      <c r="H109" s="259" t="s">
        <v>1069</v>
      </c>
      <c r="I109" s="259" t="s">
        <v>1039</v>
      </c>
      <c r="J109" s="259"/>
      <c r="K109" s="271"/>
    </row>
    <row r="110" spans="2:11" s="1" customFormat="1" ht="15" customHeight="1">
      <c r="B110" s="282"/>
      <c r="C110" s="259" t="s">
        <v>1048</v>
      </c>
      <c r="D110" s="259"/>
      <c r="E110" s="259"/>
      <c r="F110" s="280" t="s">
        <v>1035</v>
      </c>
      <c r="G110" s="259"/>
      <c r="H110" s="259" t="s">
        <v>1069</v>
      </c>
      <c r="I110" s="259" t="s">
        <v>1031</v>
      </c>
      <c r="J110" s="259">
        <v>50</v>
      </c>
      <c r="K110" s="271"/>
    </row>
    <row r="111" spans="2:11" s="1" customFormat="1" ht="15" customHeight="1">
      <c r="B111" s="282"/>
      <c r="C111" s="259" t="s">
        <v>1056</v>
      </c>
      <c r="D111" s="259"/>
      <c r="E111" s="259"/>
      <c r="F111" s="280" t="s">
        <v>1035</v>
      </c>
      <c r="G111" s="259"/>
      <c r="H111" s="259" t="s">
        <v>1069</v>
      </c>
      <c r="I111" s="259" t="s">
        <v>1031</v>
      </c>
      <c r="J111" s="259">
        <v>50</v>
      </c>
      <c r="K111" s="271"/>
    </row>
    <row r="112" spans="2:11" s="1" customFormat="1" ht="15" customHeight="1">
      <c r="B112" s="282"/>
      <c r="C112" s="259" t="s">
        <v>1054</v>
      </c>
      <c r="D112" s="259"/>
      <c r="E112" s="259"/>
      <c r="F112" s="280" t="s">
        <v>1035</v>
      </c>
      <c r="G112" s="259"/>
      <c r="H112" s="259" t="s">
        <v>1069</v>
      </c>
      <c r="I112" s="259" t="s">
        <v>1031</v>
      </c>
      <c r="J112" s="259">
        <v>50</v>
      </c>
      <c r="K112" s="271"/>
    </row>
    <row r="113" spans="2:11" s="1" customFormat="1" ht="15" customHeight="1">
      <c r="B113" s="282"/>
      <c r="C113" s="259" t="s">
        <v>53</v>
      </c>
      <c r="D113" s="259"/>
      <c r="E113" s="259"/>
      <c r="F113" s="280" t="s">
        <v>1029</v>
      </c>
      <c r="G113" s="259"/>
      <c r="H113" s="259" t="s">
        <v>1070</v>
      </c>
      <c r="I113" s="259" t="s">
        <v>1031</v>
      </c>
      <c r="J113" s="259">
        <v>20</v>
      </c>
      <c r="K113" s="271"/>
    </row>
    <row r="114" spans="2:11" s="1" customFormat="1" ht="15" customHeight="1">
      <c r="B114" s="282"/>
      <c r="C114" s="259" t="s">
        <v>1071</v>
      </c>
      <c r="D114" s="259"/>
      <c r="E114" s="259"/>
      <c r="F114" s="280" t="s">
        <v>1029</v>
      </c>
      <c r="G114" s="259"/>
      <c r="H114" s="259" t="s">
        <v>1072</v>
      </c>
      <c r="I114" s="259" t="s">
        <v>1031</v>
      </c>
      <c r="J114" s="259">
        <v>120</v>
      </c>
      <c r="K114" s="271"/>
    </row>
    <row r="115" spans="2:11" s="1" customFormat="1" ht="15" customHeight="1">
      <c r="B115" s="282"/>
      <c r="C115" s="259" t="s">
        <v>38</v>
      </c>
      <c r="D115" s="259"/>
      <c r="E115" s="259"/>
      <c r="F115" s="280" t="s">
        <v>1029</v>
      </c>
      <c r="G115" s="259"/>
      <c r="H115" s="259" t="s">
        <v>1073</v>
      </c>
      <c r="I115" s="259" t="s">
        <v>1064</v>
      </c>
      <c r="J115" s="259"/>
      <c r="K115" s="271"/>
    </row>
    <row r="116" spans="2:11" s="1" customFormat="1" ht="15" customHeight="1">
      <c r="B116" s="282"/>
      <c r="C116" s="259" t="s">
        <v>48</v>
      </c>
      <c r="D116" s="259"/>
      <c r="E116" s="259"/>
      <c r="F116" s="280" t="s">
        <v>1029</v>
      </c>
      <c r="G116" s="259"/>
      <c r="H116" s="259" t="s">
        <v>1074</v>
      </c>
      <c r="I116" s="259" t="s">
        <v>1064</v>
      </c>
      <c r="J116" s="259"/>
      <c r="K116" s="271"/>
    </row>
    <row r="117" spans="2:11" s="1" customFormat="1" ht="15" customHeight="1">
      <c r="B117" s="282"/>
      <c r="C117" s="259" t="s">
        <v>57</v>
      </c>
      <c r="D117" s="259"/>
      <c r="E117" s="259"/>
      <c r="F117" s="280" t="s">
        <v>1029</v>
      </c>
      <c r="G117" s="259"/>
      <c r="H117" s="259" t="s">
        <v>1075</v>
      </c>
      <c r="I117" s="259" t="s">
        <v>1076</v>
      </c>
      <c r="J117" s="259"/>
      <c r="K117" s="271"/>
    </row>
    <row r="118" spans="2:11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pans="2:11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pans="2:11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pans="2:1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2:11" s="1" customFormat="1" ht="45" customHeight="1">
      <c r="B122" s="298"/>
      <c r="C122" s="379" t="s">
        <v>1077</v>
      </c>
      <c r="D122" s="379"/>
      <c r="E122" s="379"/>
      <c r="F122" s="379"/>
      <c r="G122" s="379"/>
      <c r="H122" s="379"/>
      <c r="I122" s="379"/>
      <c r="J122" s="379"/>
      <c r="K122" s="299"/>
    </row>
    <row r="123" spans="2:11" s="1" customFormat="1" ht="17.25" customHeight="1">
      <c r="B123" s="300"/>
      <c r="C123" s="272" t="s">
        <v>1023</v>
      </c>
      <c r="D123" s="272"/>
      <c r="E123" s="272"/>
      <c r="F123" s="272" t="s">
        <v>1024</v>
      </c>
      <c r="G123" s="273"/>
      <c r="H123" s="272" t="s">
        <v>54</v>
      </c>
      <c r="I123" s="272" t="s">
        <v>57</v>
      </c>
      <c r="J123" s="272" t="s">
        <v>1025</v>
      </c>
      <c r="K123" s="301"/>
    </row>
    <row r="124" spans="2:11" s="1" customFormat="1" ht="17.25" customHeight="1">
      <c r="B124" s="300"/>
      <c r="C124" s="274" t="s">
        <v>1026</v>
      </c>
      <c r="D124" s="274"/>
      <c r="E124" s="274"/>
      <c r="F124" s="275" t="s">
        <v>1027</v>
      </c>
      <c r="G124" s="276"/>
      <c r="H124" s="274"/>
      <c r="I124" s="274"/>
      <c r="J124" s="274" t="s">
        <v>1028</v>
      </c>
      <c r="K124" s="301"/>
    </row>
    <row r="125" spans="2:11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pans="2:11" s="1" customFormat="1" ht="15" customHeight="1">
      <c r="B126" s="302"/>
      <c r="C126" s="259" t="s">
        <v>1032</v>
      </c>
      <c r="D126" s="279"/>
      <c r="E126" s="279"/>
      <c r="F126" s="280" t="s">
        <v>1029</v>
      </c>
      <c r="G126" s="259"/>
      <c r="H126" s="259" t="s">
        <v>1069</v>
      </c>
      <c r="I126" s="259" t="s">
        <v>1031</v>
      </c>
      <c r="J126" s="259">
        <v>120</v>
      </c>
      <c r="K126" s="305"/>
    </row>
    <row r="127" spans="2:11" s="1" customFormat="1" ht="15" customHeight="1">
      <c r="B127" s="302"/>
      <c r="C127" s="259" t="s">
        <v>1078</v>
      </c>
      <c r="D127" s="259"/>
      <c r="E127" s="259"/>
      <c r="F127" s="280" t="s">
        <v>1029</v>
      </c>
      <c r="G127" s="259"/>
      <c r="H127" s="259" t="s">
        <v>1079</v>
      </c>
      <c r="I127" s="259" t="s">
        <v>1031</v>
      </c>
      <c r="J127" s="259" t="s">
        <v>1080</v>
      </c>
      <c r="K127" s="305"/>
    </row>
    <row r="128" spans="2:11" s="1" customFormat="1" ht="15" customHeight="1">
      <c r="B128" s="302"/>
      <c r="C128" s="259" t="s">
        <v>977</v>
      </c>
      <c r="D128" s="259"/>
      <c r="E128" s="259"/>
      <c r="F128" s="280" t="s">
        <v>1029</v>
      </c>
      <c r="G128" s="259"/>
      <c r="H128" s="259" t="s">
        <v>1081</v>
      </c>
      <c r="I128" s="259" t="s">
        <v>1031</v>
      </c>
      <c r="J128" s="259" t="s">
        <v>1080</v>
      </c>
      <c r="K128" s="305"/>
    </row>
    <row r="129" spans="2:11" s="1" customFormat="1" ht="15" customHeight="1">
      <c r="B129" s="302"/>
      <c r="C129" s="259" t="s">
        <v>1040</v>
      </c>
      <c r="D129" s="259"/>
      <c r="E129" s="259"/>
      <c r="F129" s="280" t="s">
        <v>1035</v>
      </c>
      <c r="G129" s="259"/>
      <c r="H129" s="259" t="s">
        <v>1041</v>
      </c>
      <c r="I129" s="259" t="s">
        <v>1031</v>
      </c>
      <c r="J129" s="259">
        <v>15</v>
      </c>
      <c r="K129" s="305"/>
    </row>
    <row r="130" spans="2:11" s="1" customFormat="1" ht="15" customHeight="1">
      <c r="B130" s="302"/>
      <c r="C130" s="283" t="s">
        <v>1042</v>
      </c>
      <c r="D130" s="283"/>
      <c r="E130" s="283"/>
      <c r="F130" s="284" t="s">
        <v>1035</v>
      </c>
      <c r="G130" s="283"/>
      <c r="H130" s="283" t="s">
        <v>1043</v>
      </c>
      <c r="I130" s="283" t="s">
        <v>1031</v>
      </c>
      <c r="J130" s="283">
        <v>15</v>
      </c>
      <c r="K130" s="305"/>
    </row>
    <row r="131" spans="2:11" s="1" customFormat="1" ht="15" customHeight="1">
      <c r="B131" s="302"/>
      <c r="C131" s="283" t="s">
        <v>1044</v>
      </c>
      <c r="D131" s="283"/>
      <c r="E131" s="283"/>
      <c r="F131" s="284" t="s">
        <v>1035</v>
      </c>
      <c r="G131" s="283"/>
      <c r="H131" s="283" t="s">
        <v>1045</v>
      </c>
      <c r="I131" s="283" t="s">
        <v>1031</v>
      </c>
      <c r="J131" s="283">
        <v>20</v>
      </c>
      <c r="K131" s="305"/>
    </row>
    <row r="132" spans="2:11" s="1" customFormat="1" ht="15" customHeight="1">
      <c r="B132" s="302"/>
      <c r="C132" s="283" t="s">
        <v>1046</v>
      </c>
      <c r="D132" s="283"/>
      <c r="E132" s="283"/>
      <c r="F132" s="284" t="s">
        <v>1035</v>
      </c>
      <c r="G132" s="283"/>
      <c r="H132" s="283" t="s">
        <v>1047</v>
      </c>
      <c r="I132" s="283" t="s">
        <v>1031</v>
      </c>
      <c r="J132" s="283">
        <v>20</v>
      </c>
      <c r="K132" s="305"/>
    </row>
    <row r="133" spans="2:11" s="1" customFormat="1" ht="15" customHeight="1">
      <c r="B133" s="302"/>
      <c r="C133" s="259" t="s">
        <v>1034</v>
      </c>
      <c r="D133" s="259"/>
      <c r="E133" s="259"/>
      <c r="F133" s="280" t="s">
        <v>1035</v>
      </c>
      <c r="G133" s="259"/>
      <c r="H133" s="259" t="s">
        <v>1069</v>
      </c>
      <c r="I133" s="259" t="s">
        <v>1031</v>
      </c>
      <c r="J133" s="259">
        <v>50</v>
      </c>
      <c r="K133" s="305"/>
    </row>
    <row r="134" spans="2:11" s="1" customFormat="1" ht="15" customHeight="1">
      <c r="B134" s="302"/>
      <c r="C134" s="259" t="s">
        <v>1048</v>
      </c>
      <c r="D134" s="259"/>
      <c r="E134" s="259"/>
      <c r="F134" s="280" t="s">
        <v>1035</v>
      </c>
      <c r="G134" s="259"/>
      <c r="H134" s="259" t="s">
        <v>1069</v>
      </c>
      <c r="I134" s="259" t="s">
        <v>1031</v>
      </c>
      <c r="J134" s="259">
        <v>50</v>
      </c>
      <c r="K134" s="305"/>
    </row>
    <row r="135" spans="2:11" s="1" customFormat="1" ht="15" customHeight="1">
      <c r="B135" s="302"/>
      <c r="C135" s="259" t="s">
        <v>1054</v>
      </c>
      <c r="D135" s="259"/>
      <c r="E135" s="259"/>
      <c r="F135" s="280" t="s">
        <v>1035</v>
      </c>
      <c r="G135" s="259"/>
      <c r="H135" s="259" t="s">
        <v>1069</v>
      </c>
      <c r="I135" s="259" t="s">
        <v>1031</v>
      </c>
      <c r="J135" s="259">
        <v>50</v>
      </c>
      <c r="K135" s="305"/>
    </row>
    <row r="136" spans="2:11" s="1" customFormat="1" ht="15" customHeight="1">
      <c r="B136" s="302"/>
      <c r="C136" s="259" t="s">
        <v>1056</v>
      </c>
      <c r="D136" s="259"/>
      <c r="E136" s="259"/>
      <c r="F136" s="280" t="s">
        <v>1035</v>
      </c>
      <c r="G136" s="259"/>
      <c r="H136" s="259" t="s">
        <v>1069</v>
      </c>
      <c r="I136" s="259" t="s">
        <v>1031</v>
      </c>
      <c r="J136" s="259">
        <v>50</v>
      </c>
      <c r="K136" s="305"/>
    </row>
    <row r="137" spans="2:11" s="1" customFormat="1" ht="15" customHeight="1">
      <c r="B137" s="302"/>
      <c r="C137" s="259" t="s">
        <v>1057</v>
      </c>
      <c r="D137" s="259"/>
      <c r="E137" s="259"/>
      <c r="F137" s="280" t="s">
        <v>1035</v>
      </c>
      <c r="G137" s="259"/>
      <c r="H137" s="259" t="s">
        <v>1082</v>
      </c>
      <c r="I137" s="259" t="s">
        <v>1031</v>
      </c>
      <c r="J137" s="259">
        <v>255</v>
      </c>
      <c r="K137" s="305"/>
    </row>
    <row r="138" spans="2:11" s="1" customFormat="1" ht="15" customHeight="1">
      <c r="B138" s="302"/>
      <c r="C138" s="259" t="s">
        <v>1059</v>
      </c>
      <c r="D138" s="259"/>
      <c r="E138" s="259"/>
      <c r="F138" s="280" t="s">
        <v>1029</v>
      </c>
      <c r="G138" s="259"/>
      <c r="H138" s="259" t="s">
        <v>1083</v>
      </c>
      <c r="I138" s="259" t="s">
        <v>1061</v>
      </c>
      <c r="J138" s="259"/>
      <c r="K138" s="305"/>
    </row>
    <row r="139" spans="2:11" s="1" customFormat="1" ht="15" customHeight="1">
      <c r="B139" s="302"/>
      <c r="C139" s="259" t="s">
        <v>1062</v>
      </c>
      <c r="D139" s="259"/>
      <c r="E139" s="259"/>
      <c r="F139" s="280" t="s">
        <v>1029</v>
      </c>
      <c r="G139" s="259"/>
      <c r="H139" s="259" t="s">
        <v>1084</v>
      </c>
      <c r="I139" s="259" t="s">
        <v>1064</v>
      </c>
      <c r="J139" s="259"/>
      <c r="K139" s="305"/>
    </row>
    <row r="140" spans="2:11" s="1" customFormat="1" ht="15" customHeight="1">
      <c r="B140" s="302"/>
      <c r="C140" s="259" t="s">
        <v>1065</v>
      </c>
      <c r="D140" s="259"/>
      <c r="E140" s="259"/>
      <c r="F140" s="280" t="s">
        <v>1029</v>
      </c>
      <c r="G140" s="259"/>
      <c r="H140" s="259" t="s">
        <v>1065</v>
      </c>
      <c r="I140" s="259" t="s">
        <v>1064</v>
      </c>
      <c r="J140" s="259"/>
      <c r="K140" s="305"/>
    </row>
    <row r="141" spans="2:11" s="1" customFormat="1" ht="15" customHeight="1">
      <c r="B141" s="302"/>
      <c r="C141" s="259" t="s">
        <v>38</v>
      </c>
      <c r="D141" s="259"/>
      <c r="E141" s="259"/>
      <c r="F141" s="280" t="s">
        <v>1029</v>
      </c>
      <c r="G141" s="259"/>
      <c r="H141" s="259" t="s">
        <v>1085</v>
      </c>
      <c r="I141" s="259" t="s">
        <v>1064</v>
      </c>
      <c r="J141" s="259"/>
      <c r="K141" s="305"/>
    </row>
    <row r="142" spans="2:11" s="1" customFormat="1" ht="15" customHeight="1">
      <c r="B142" s="302"/>
      <c r="C142" s="259" t="s">
        <v>1086</v>
      </c>
      <c r="D142" s="259"/>
      <c r="E142" s="259"/>
      <c r="F142" s="280" t="s">
        <v>1029</v>
      </c>
      <c r="G142" s="259"/>
      <c r="H142" s="259" t="s">
        <v>1087</v>
      </c>
      <c r="I142" s="259" t="s">
        <v>1064</v>
      </c>
      <c r="J142" s="259"/>
      <c r="K142" s="305"/>
    </row>
    <row r="143" spans="2:11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pans="2:11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pans="2:11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pans="2:11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pans="2:11" s="1" customFormat="1" ht="45" customHeight="1">
      <c r="B147" s="270"/>
      <c r="C147" s="378" t="s">
        <v>1088</v>
      </c>
      <c r="D147" s="378"/>
      <c r="E147" s="378"/>
      <c r="F147" s="378"/>
      <c r="G147" s="378"/>
      <c r="H147" s="378"/>
      <c r="I147" s="378"/>
      <c r="J147" s="378"/>
      <c r="K147" s="271"/>
    </row>
    <row r="148" spans="2:11" s="1" customFormat="1" ht="17.25" customHeight="1">
      <c r="B148" s="270"/>
      <c r="C148" s="272" t="s">
        <v>1023</v>
      </c>
      <c r="D148" s="272"/>
      <c r="E148" s="272"/>
      <c r="F148" s="272" t="s">
        <v>1024</v>
      </c>
      <c r="G148" s="273"/>
      <c r="H148" s="272" t="s">
        <v>54</v>
      </c>
      <c r="I148" s="272" t="s">
        <v>57</v>
      </c>
      <c r="J148" s="272" t="s">
        <v>1025</v>
      </c>
      <c r="K148" s="271"/>
    </row>
    <row r="149" spans="2:11" s="1" customFormat="1" ht="17.25" customHeight="1">
      <c r="B149" s="270"/>
      <c r="C149" s="274" t="s">
        <v>1026</v>
      </c>
      <c r="D149" s="274"/>
      <c r="E149" s="274"/>
      <c r="F149" s="275" t="s">
        <v>1027</v>
      </c>
      <c r="G149" s="276"/>
      <c r="H149" s="274"/>
      <c r="I149" s="274"/>
      <c r="J149" s="274" t="s">
        <v>1028</v>
      </c>
      <c r="K149" s="271"/>
    </row>
    <row r="150" spans="2:11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pans="2:11" s="1" customFormat="1" ht="15" customHeight="1">
      <c r="B151" s="282"/>
      <c r="C151" s="309" t="s">
        <v>1032</v>
      </c>
      <c r="D151" s="259"/>
      <c r="E151" s="259"/>
      <c r="F151" s="310" t="s">
        <v>1029</v>
      </c>
      <c r="G151" s="259"/>
      <c r="H151" s="309" t="s">
        <v>1069</v>
      </c>
      <c r="I151" s="309" t="s">
        <v>1031</v>
      </c>
      <c r="J151" s="309">
        <v>120</v>
      </c>
      <c r="K151" s="305"/>
    </row>
    <row r="152" spans="2:11" s="1" customFormat="1" ht="15" customHeight="1">
      <c r="B152" s="282"/>
      <c r="C152" s="309" t="s">
        <v>1078</v>
      </c>
      <c r="D152" s="259"/>
      <c r="E152" s="259"/>
      <c r="F152" s="310" t="s">
        <v>1029</v>
      </c>
      <c r="G152" s="259"/>
      <c r="H152" s="309" t="s">
        <v>1089</v>
      </c>
      <c r="I152" s="309" t="s">
        <v>1031</v>
      </c>
      <c r="J152" s="309" t="s">
        <v>1080</v>
      </c>
      <c r="K152" s="305"/>
    </row>
    <row r="153" spans="2:11" s="1" customFormat="1" ht="15" customHeight="1">
      <c r="B153" s="282"/>
      <c r="C153" s="309" t="s">
        <v>977</v>
      </c>
      <c r="D153" s="259"/>
      <c r="E153" s="259"/>
      <c r="F153" s="310" t="s">
        <v>1029</v>
      </c>
      <c r="G153" s="259"/>
      <c r="H153" s="309" t="s">
        <v>1090</v>
      </c>
      <c r="I153" s="309" t="s">
        <v>1031</v>
      </c>
      <c r="J153" s="309" t="s">
        <v>1080</v>
      </c>
      <c r="K153" s="305"/>
    </row>
    <row r="154" spans="2:11" s="1" customFormat="1" ht="15" customHeight="1">
      <c r="B154" s="282"/>
      <c r="C154" s="309" t="s">
        <v>1034</v>
      </c>
      <c r="D154" s="259"/>
      <c r="E154" s="259"/>
      <c r="F154" s="310" t="s">
        <v>1035</v>
      </c>
      <c r="G154" s="259"/>
      <c r="H154" s="309" t="s">
        <v>1069</v>
      </c>
      <c r="I154" s="309" t="s">
        <v>1031</v>
      </c>
      <c r="J154" s="309">
        <v>50</v>
      </c>
      <c r="K154" s="305"/>
    </row>
    <row r="155" spans="2:11" s="1" customFormat="1" ht="15" customHeight="1">
      <c r="B155" s="282"/>
      <c r="C155" s="309" t="s">
        <v>1037</v>
      </c>
      <c r="D155" s="259"/>
      <c r="E155" s="259"/>
      <c r="F155" s="310" t="s">
        <v>1029</v>
      </c>
      <c r="G155" s="259"/>
      <c r="H155" s="309" t="s">
        <v>1069</v>
      </c>
      <c r="I155" s="309" t="s">
        <v>1039</v>
      </c>
      <c r="J155" s="309"/>
      <c r="K155" s="305"/>
    </row>
    <row r="156" spans="2:11" s="1" customFormat="1" ht="15" customHeight="1">
      <c r="B156" s="282"/>
      <c r="C156" s="309" t="s">
        <v>1048</v>
      </c>
      <c r="D156" s="259"/>
      <c r="E156" s="259"/>
      <c r="F156" s="310" t="s">
        <v>1035</v>
      </c>
      <c r="G156" s="259"/>
      <c r="H156" s="309" t="s">
        <v>1069</v>
      </c>
      <c r="I156" s="309" t="s">
        <v>1031</v>
      </c>
      <c r="J156" s="309">
        <v>50</v>
      </c>
      <c r="K156" s="305"/>
    </row>
    <row r="157" spans="2:11" s="1" customFormat="1" ht="15" customHeight="1">
      <c r="B157" s="282"/>
      <c r="C157" s="309" t="s">
        <v>1056</v>
      </c>
      <c r="D157" s="259"/>
      <c r="E157" s="259"/>
      <c r="F157" s="310" t="s">
        <v>1035</v>
      </c>
      <c r="G157" s="259"/>
      <c r="H157" s="309" t="s">
        <v>1069</v>
      </c>
      <c r="I157" s="309" t="s">
        <v>1031</v>
      </c>
      <c r="J157" s="309">
        <v>50</v>
      </c>
      <c r="K157" s="305"/>
    </row>
    <row r="158" spans="2:11" s="1" customFormat="1" ht="15" customHeight="1">
      <c r="B158" s="282"/>
      <c r="C158" s="309" t="s">
        <v>1054</v>
      </c>
      <c r="D158" s="259"/>
      <c r="E158" s="259"/>
      <c r="F158" s="310" t="s">
        <v>1035</v>
      </c>
      <c r="G158" s="259"/>
      <c r="H158" s="309" t="s">
        <v>1069</v>
      </c>
      <c r="I158" s="309" t="s">
        <v>1031</v>
      </c>
      <c r="J158" s="309">
        <v>50</v>
      </c>
      <c r="K158" s="305"/>
    </row>
    <row r="159" spans="2:11" s="1" customFormat="1" ht="15" customHeight="1">
      <c r="B159" s="282"/>
      <c r="C159" s="309" t="s">
        <v>97</v>
      </c>
      <c r="D159" s="259"/>
      <c r="E159" s="259"/>
      <c r="F159" s="310" t="s">
        <v>1029</v>
      </c>
      <c r="G159" s="259"/>
      <c r="H159" s="309" t="s">
        <v>1091</v>
      </c>
      <c r="I159" s="309" t="s">
        <v>1031</v>
      </c>
      <c r="J159" s="309" t="s">
        <v>1092</v>
      </c>
      <c r="K159" s="305"/>
    </row>
    <row r="160" spans="2:11" s="1" customFormat="1" ht="15" customHeight="1">
      <c r="B160" s="282"/>
      <c r="C160" s="309" t="s">
        <v>1093</v>
      </c>
      <c r="D160" s="259"/>
      <c r="E160" s="259"/>
      <c r="F160" s="310" t="s">
        <v>1029</v>
      </c>
      <c r="G160" s="259"/>
      <c r="H160" s="309" t="s">
        <v>1094</v>
      </c>
      <c r="I160" s="309" t="s">
        <v>1064</v>
      </c>
      <c r="J160" s="309"/>
      <c r="K160" s="305"/>
    </row>
    <row r="161" spans="2:1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pans="2:11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pans="2:11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pans="2:11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pans="2:11" s="1" customFormat="1" ht="45" customHeight="1">
      <c r="B165" s="251"/>
      <c r="C165" s="379" t="s">
        <v>1095</v>
      </c>
      <c r="D165" s="379"/>
      <c r="E165" s="379"/>
      <c r="F165" s="379"/>
      <c r="G165" s="379"/>
      <c r="H165" s="379"/>
      <c r="I165" s="379"/>
      <c r="J165" s="379"/>
      <c r="K165" s="252"/>
    </row>
    <row r="166" spans="2:11" s="1" customFormat="1" ht="17.25" customHeight="1">
      <c r="B166" s="251"/>
      <c r="C166" s="272" t="s">
        <v>1023</v>
      </c>
      <c r="D166" s="272"/>
      <c r="E166" s="272"/>
      <c r="F166" s="272" t="s">
        <v>1024</v>
      </c>
      <c r="G166" s="314"/>
      <c r="H166" s="315" t="s">
        <v>54</v>
      </c>
      <c r="I166" s="315" t="s">
        <v>57</v>
      </c>
      <c r="J166" s="272" t="s">
        <v>1025</v>
      </c>
      <c r="K166" s="252"/>
    </row>
    <row r="167" spans="2:11" s="1" customFormat="1" ht="17.25" customHeight="1">
      <c r="B167" s="253"/>
      <c r="C167" s="274" t="s">
        <v>1026</v>
      </c>
      <c r="D167" s="274"/>
      <c r="E167" s="274"/>
      <c r="F167" s="275" t="s">
        <v>1027</v>
      </c>
      <c r="G167" s="316"/>
      <c r="H167" s="317"/>
      <c r="I167" s="317"/>
      <c r="J167" s="274" t="s">
        <v>1028</v>
      </c>
      <c r="K167" s="254"/>
    </row>
    <row r="168" spans="2:11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pans="2:11" s="1" customFormat="1" ht="15" customHeight="1">
      <c r="B169" s="282"/>
      <c r="C169" s="259" t="s">
        <v>1032</v>
      </c>
      <c r="D169" s="259"/>
      <c r="E169" s="259"/>
      <c r="F169" s="280" t="s">
        <v>1029</v>
      </c>
      <c r="G169" s="259"/>
      <c r="H169" s="259" t="s">
        <v>1069</v>
      </c>
      <c r="I169" s="259" t="s">
        <v>1031</v>
      </c>
      <c r="J169" s="259">
        <v>120</v>
      </c>
      <c r="K169" s="305"/>
    </row>
    <row r="170" spans="2:11" s="1" customFormat="1" ht="15" customHeight="1">
      <c r="B170" s="282"/>
      <c r="C170" s="259" t="s">
        <v>1078</v>
      </c>
      <c r="D170" s="259"/>
      <c r="E170" s="259"/>
      <c r="F170" s="280" t="s">
        <v>1029</v>
      </c>
      <c r="G170" s="259"/>
      <c r="H170" s="259" t="s">
        <v>1079</v>
      </c>
      <c r="I170" s="259" t="s">
        <v>1031</v>
      </c>
      <c r="J170" s="259" t="s">
        <v>1080</v>
      </c>
      <c r="K170" s="305"/>
    </row>
    <row r="171" spans="2:11" s="1" customFormat="1" ht="15" customHeight="1">
      <c r="B171" s="282"/>
      <c r="C171" s="259" t="s">
        <v>977</v>
      </c>
      <c r="D171" s="259"/>
      <c r="E171" s="259"/>
      <c r="F171" s="280" t="s">
        <v>1029</v>
      </c>
      <c r="G171" s="259"/>
      <c r="H171" s="259" t="s">
        <v>1096</v>
      </c>
      <c r="I171" s="259" t="s">
        <v>1031</v>
      </c>
      <c r="J171" s="259" t="s">
        <v>1080</v>
      </c>
      <c r="K171" s="305"/>
    </row>
    <row r="172" spans="2:11" s="1" customFormat="1" ht="15" customHeight="1">
      <c r="B172" s="282"/>
      <c r="C172" s="259" t="s">
        <v>1034</v>
      </c>
      <c r="D172" s="259"/>
      <c r="E172" s="259"/>
      <c r="F172" s="280" t="s">
        <v>1035</v>
      </c>
      <c r="G172" s="259"/>
      <c r="H172" s="259" t="s">
        <v>1096</v>
      </c>
      <c r="I172" s="259" t="s">
        <v>1031</v>
      </c>
      <c r="J172" s="259">
        <v>50</v>
      </c>
      <c r="K172" s="305"/>
    </row>
    <row r="173" spans="2:11" s="1" customFormat="1" ht="15" customHeight="1">
      <c r="B173" s="282"/>
      <c r="C173" s="259" t="s">
        <v>1037</v>
      </c>
      <c r="D173" s="259"/>
      <c r="E173" s="259"/>
      <c r="F173" s="280" t="s">
        <v>1029</v>
      </c>
      <c r="G173" s="259"/>
      <c r="H173" s="259" t="s">
        <v>1096</v>
      </c>
      <c r="I173" s="259" t="s">
        <v>1039</v>
      </c>
      <c r="J173" s="259"/>
      <c r="K173" s="305"/>
    </row>
    <row r="174" spans="2:11" s="1" customFormat="1" ht="15" customHeight="1">
      <c r="B174" s="282"/>
      <c r="C174" s="259" t="s">
        <v>1048</v>
      </c>
      <c r="D174" s="259"/>
      <c r="E174" s="259"/>
      <c r="F174" s="280" t="s">
        <v>1035</v>
      </c>
      <c r="G174" s="259"/>
      <c r="H174" s="259" t="s">
        <v>1096</v>
      </c>
      <c r="I174" s="259" t="s">
        <v>1031</v>
      </c>
      <c r="J174" s="259">
        <v>50</v>
      </c>
      <c r="K174" s="305"/>
    </row>
    <row r="175" spans="2:11" s="1" customFormat="1" ht="15" customHeight="1">
      <c r="B175" s="282"/>
      <c r="C175" s="259" t="s">
        <v>1056</v>
      </c>
      <c r="D175" s="259"/>
      <c r="E175" s="259"/>
      <c r="F175" s="280" t="s">
        <v>1035</v>
      </c>
      <c r="G175" s="259"/>
      <c r="H175" s="259" t="s">
        <v>1096</v>
      </c>
      <c r="I175" s="259" t="s">
        <v>1031</v>
      </c>
      <c r="J175" s="259">
        <v>50</v>
      </c>
      <c r="K175" s="305"/>
    </row>
    <row r="176" spans="2:11" s="1" customFormat="1" ht="15" customHeight="1">
      <c r="B176" s="282"/>
      <c r="C176" s="259" t="s">
        <v>1054</v>
      </c>
      <c r="D176" s="259"/>
      <c r="E176" s="259"/>
      <c r="F176" s="280" t="s">
        <v>1035</v>
      </c>
      <c r="G176" s="259"/>
      <c r="H176" s="259" t="s">
        <v>1096</v>
      </c>
      <c r="I176" s="259" t="s">
        <v>1031</v>
      </c>
      <c r="J176" s="259">
        <v>50</v>
      </c>
      <c r="K176" s="305"/>
    </row>
    <row r="177" spans="2:11" s="1" customFormat="1" ht="15" customHeight="1">
      <c r="B177" s="282"/>
      <c r="C177" s="259" t="s">
        <v>108</v>
      </c>
      <c r="D177" s="259"/>
      <c r="E177" s="259"/>
      <c r="F177" s="280" t="s">
        <v>1029</v>
      </c>
      <c r="G177" s="259"/>
      <c r="H177" s="259" t="s">
        <v>1097</v>
      </c>
      <c r="I177" s="259" t="s">
        <v>1098</v>
      </c>
      <c r="J177" s="259"/>
      <c r="K177" s="305"/>
    </row>
    <row r="178" spans="2:11" s="1" customFormat="1" ht="15" customHeight="1">
      <c r="B178" s="282"/>
      <c r="C178" s="259" t="s">
        <v>57</v>
      </c>
      <c r="D178" s="259"/>
      <c r="E178" s="259"/>
      <c r="F178" s="280" t="s">
        <v>1029</v>
      </c>
      <c r="G178" s="259"/>
      <c r="H178" s="259" t="s">
        <v>1099</v>
      </c>
      <c r="I178" s="259" t="s">
        <v>1100</v>
      </c>
      <c r="J178" s="259">
        <v>1</v>
      </c>
      <c r="K178" s="305"/>
    </row>
    <row r="179" spans="2:11" s="1" customFormat="1" ht="15" customHeight="1">
      <c r="B179" s="282"/>
      <c r="C179" s="259" t="s">
        <v>53</v>
      </c>
      <c r="D179" s="259"/>
      <c r="E179" s="259"/>
      <c r="F179" s="280" t="s">
        <v>1029</v>
      </c>
      <c r="G179" s="259"/>
      <c r="H179" s="259" t="s">
        <v>1101</v>
      </c>
      <c r="I179" s="259" t="s">
        <v>1031</v>
      </c>
      <c r="J179" s="259">
        <v>20</v>
      </c>
      <c r="K179" s="305"/>
    </row>
    <row r="180" spans="2:11" s="1" customFormat="1" ht="15" customHeight="1">
      <c r="B180" s="282"/>
      <c r="C180" s="259" t="s">
        <v>54</v>
      </c>
      <c r="D180" s="259"/>
      <c r="E180" s="259"/>
      <c r="F180" s="280" t="s">
        <v>1029</v>
      </c>
      <c r="G180" s="259"/>
      <c r="H180" s="259" t="s">
        <v>1102</v>
      </c>
      <c r="I180" s="259" t="s">
        <v>1031</v>
      </c>
      <c r="J180" s="259">
        <v>255</v>
      </c>
      <c r="K180" s="305"/>
    </row>
    <row r="181" spans="2:11" s="1" customFormat="1" ht="15" customHeight="1">
      <c r="B181" s="282"/>
      <c r="C181" s="259" t="s">
        <v>109</v>
      </c>
      <c r="D181" s="259"/>
      <c r="E181" s="259"/>
      <c r="F181" s="280" t="s">
        <v>1029</v>
      </c>
      <c r="G181" s="259"/>
      <c r="H181" s="259" t="s">
        <v>993</v>
      </c>
      <c r="I181" s="259" t="s">
        <v>1031</v>
      </c>
      <c r="J181" s="259">
        <v>10</v>
      </c>
      <c r="K181" s="305"/>
    </row>
    <row r="182" spans="2:11" s="1" customFormat="1" ht="15" customHeight="1">
      <c r="B182" s="282"/>
      <c r="C182" s="259" t="s">
        <v>110</v>
      </c>
      <c r="D182" s="259"/>
      <c r="E182" s="259"/>
      <c r="F182" s="280" t="s">
        <v>1029</v>
      </c>
      <c r="G182" s="259"/>
      <c r="H182" s="259" t="s">
        <v>1103</v>
      </c>
      <c r="I182" s="259" t="s">
        <v>1064</v>
      </c>
      <c r="J182" s="259"/>
      <c r="K182" s="305"/>
    </row>
    <row r="183" spans="2:11" s="1" customFormat="1" ht="15" customHeight="1">
      <c r="B183" s="282"/>
      <c r="C183" s="259" t="s">
        <v>1104</v>
      </c>
      <c r="D183" s="259"/>
      <c r="E183" s="259"/>
      <c r="F183" s="280" t="s">
        <v>1029</v>
      </c>
      <c r="G183" s="259"/>
      <c r="H183" s="259" t="s">
        <v>1105</v>
      </c>
      <c r="I183" s="259" t="s">
        <v>1064</v>
      </c>
      <c r="J183" s="259"/>
      <c r="K183" s="305"/>
    </row>
    <row r="184" spans="2:11" s="1" customFormat="1" ht="15" customHeight="1">
      <c r="B184" s="282"/>
      <c r="C184" s="259" t="s">
        <v>1093</v>
      </c>
      <c r="D184" s="259"/>
      <c r="E184" s="259"/>
      <c r="F184" s="280" t="s">
        <v>1029</v>
      </c>
      <c r="G184" s="259"/>
      <c r="H184" s="259" t="s">
        <v>1106</v>
      </c>
      <c r="I184" s="259" t="s">
        <v>1064</v>
      </c>
      <c r="J184" s="259"/>
      <c r="K184" s="305"/>
    </row>
    <row r="185" spans="2:11" s="1" customFormat="1" ht="15" customHeight="1">
      <c r="B185" s="282"/>
      <c r="C185" s="259" t="s">
        <v>112</v>
      </c>
      <c r="D185" s="259"/>
      <c r="E185" s="259"/>
      <c r="F185" s="280" t="s">
        <v>1035</v>
      </c>
      <c r="G185" s="259"/>
      <c r="H185" s="259" t="s">
        <v>1107</v>
      </c>
      <c r="I185" s="259" t="s">
        <v>1031</v>
      </c>
      <c r="J185" s="259">
        <v>50</v>
      </c>
      <c r="K185" s="305"/>
    </row>
    <row r="186" spans="2:11" s="1" customFormat="1" ht="15" customHeight="1">
      <c r="B186" s="282"/>
      <c r="C186" s="259" t="s">
        <v>1108</v>
      </c>
      <c r="D186" s="259"/>
      <c r="E186" s="259"/>
      <c r="F186" s="280" t="s">
        <v>1035</v>
      </c>
      <c r="G186" s="259"/>
      <c r="H186" s="259" t="s">
        <v>1109</v>
      </c>
      <c r="I186" s="259" t="s">
        <v>1110</v>
      </c>
      <c r="J186" s="259"/>
      <c r="K186" s="305"/>
    </row>
    <row r="187" spans="2:11" s="1" customFormat="1" ht="15" customHeight="1">
      <c r="B187" s="282"/>
      <c r="C187" s="259" t="s">
        <v>1111</v>
      </c>
      <c r="D187" s="259"/>
      <c r="E187" s="259"/>
      <c r="F187" s="280" t="s">
        <v>1035</v>
      </c>
      <c r="G187" s="259"/>
      <c r="H187" s="259" t="s">
        <v>1112</v>
      </c>
      <c r="I187" s="259" t="s">
        <v>1110</v>
      </c>
      <c r="J187" s="259"/>
      <c r="K187" s="305"/>
    </row>
    <row r="188" spans="2:11" s="1" customFormat="1" ht="15" customHeight="1">
      <c r="B188" s="282"/>
      <c r="C188" s="259" t="s">
        <v>1113</v>
      </c>
      <c r="D188" s="259"/>
      <c r="E188" s="259"/>
      <c r="F188" s="280" t="s">
        <v>1035</v>
      </c>
      <c r="G188" s="259"/>
      <c r="H188" s="259" t="s">
        <v>1114</v>
      </c>
      <c r="I188" s="259" t="s">
        <v>1110</v>
      </c>
      <c r="J188" s="259"/>
      <c r="K188" s="305"/>
    </row>
    <row r="189" spans="2:11" s="1" customFormat="1" ht="15" customHeight="1">
      <c r="B189" s="282"/>
      <c r="C189" s="318" t="s">
        <v>1115</v>
      </c>
      <c r="D189" s="259"/>
      <c r="E189" s="259"/>
      <c r="F189" s="280" t="s">
        <v>1035</v>
      </c>
      <c r="G189" s="259"/>
      <c r="H189" s="259" t="s">
        <v>1116</v>
      </c>
      <c r="I189" s="259" t="s">
        <v>1117</v>
      </c>
      <c r="J189" s="319" t="s">
        <v>1118</v>
      </c>
      <c r="K189" s="305"/>
    </row>
    <row r="190" spans="2:11" s="1" customFormat="1" ht="15" customHeight="1">
      <c r="B190" s="282"/>
      <c r="C190" s="318" t="s">
        <v>42</v>
      </c>
      <c r="D190" s="259"/>
      <c r="E190" s="259"/>
      <c r="F190" s="280" t="s">
        <v>1029</v>
      </c>
      <c r="G190" s="259"/>
      <c r="H190" s="256" t="s">
        <v>1119</v>
      </c>
      <c r="I190" s="259" t="s">
        <v>1120</v>
      </c>
      <c r="J190" s="259"/>
      <c r="K190" s="305"/>
    </row>
    <row r="191" spans="2:11" s="1" customFormat="1" ht="15" customHeight="1">
      <c r="B191" s="282"/>
      <c r="C191" s="318" t="s">
        <v>1121</v>
      </c>
      <c r="D191" s="259"/>
      <c r="E191" s="259"/>
      <c r="F191" s="280" t="s">
        <v>1029</v>
      </c>
      <c r="G191" s="259"/>
      <c r="H191" s="259" t="s">
        <v>1122</v>
      </c>
      <c r="I191" s="259" t="s">
        <v>1064</v>
      </c>
      <c r="J191" s="259"/>
      <c r="K191" s="305"/>
    </row>
    <row r="192" spans="2:11" s="1" customFormat="1" ht="15" customHeight="1">
      <c r="B192" s="282"/>
      <c r="C192" s="318" t="s">
        <v>1123</v>
      </c>
      <c r="D192" s="259"/>
      <c r="E192" s="259"/>
      <c r="F192" s="280" t="s">
        <v>1029</v>
      </c>
      <c r="G192" s="259"/>
      <c r="H192" s="259" t="s">
        <v>1124</v>
      </c>
      <c r="I192" s="259" t="s">
        <v>1064</v>
      </c>
      <c r="J192" s="259"/>
      <c r="K192" s="305"/>
    </row>
    <row r="193" spans="2:11" s="1" customFormat="1" ht="15" customHeight="1">
      <c r="B193" s="282"/>
      <c r="C193" s="318" t="s">
        <v>1125</v>
      </c>
      <c r="D193" s="259"/>
      <c r="E193" s="259"/>
      <c r="F193" s="280" t="s">
        <v>1035</v>
      </c>
      <c r="G193" s="259"/>
      <c r="H193" s="259" t="s">
        <v>1126</v>
      </c>
      <c r="I193" s="259" t="s">
        <v>1064</v>
      </c>
      <c r="J193" s="259"/>
      <c r="K193" s="305"/>
    </row>
    <row r="194" spans="2:11" s="1" customFormat="1" ht="15" customHeight="1">
      <c r="B194" s="311"/>
      <c r="C194" s="320"/>
      <c r="D194" s="291"/>
      <c r="E194" s="291"/>
      <c r="F194" s="291"/>
      <c r="G194" s="291"/>
      <c r="H194" s="291"/>
      <c r="I194" s="291"/>
      <c r="J194" s="291"/>
      <c r="K194" s="312"/>
    </row>
    <row r="195" spans="2:11" s="1" customFormat="1" ht="18.75" customHeight="1">
      <c r="B195" s="293"/>
      <c r="C195" s="303"/>
      <c r="D195" s="303"/>
      <c r="E195" s="303"/>
      <c r="F195" s="313"/>
      <c r="G195" s="303"/>
      <c r="H195" s="303"/>
      <c r="I195" s="303"/>
      <c r="J195" s="303"/>
      <c r="K195" s="293"/>
    </row>
    <row r="196" spans="2:11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pans="2:11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pans="2:11" s="1" customFormat="1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spans="2:11" s="1" customFormat="1" ht="21">
      <c r="B199" s="251"/>
      <c r="C199" s="379" t="s">
        <v>1127</v>
      </c>
      <c r="D199" s="379"/>
      <c r="E199" s="379"/>
      <c r="F199" s="379"/>
      <c r="G199" s="379"/>
      <c r="H199" s="379"/>
      <c r="I199" s="379"/>
      <c r="J199" s="379"/>
      <c r="K199" s="252"/>
    </row>
    <row r="200" spans="2:11" s="1" customFormat="1" ht="25.5" customHeight="1">
      <c r="B200" s="251"/>
      <c r="C200" s="321" t="s">
        <v>1128</v>
      </c>
      <c r="D200" s="321"/>
      <c r="E200" s="321"/>
      <c r="F200" s="321" t="s">
        <v>1129</v>
      </c>
      <c r="G200" s="322"/>
      <c r="H200" s="380" t="s">
        <v>1130</v>
      </c>
      <c r="I200" s="380"/>
      <c r="J200" s="380"/>
      <c r="K200" s="252"/>
    </row>
    <row r="201" spans="2:11" s="1" customFormat="1" ht="5.25" customHeight="1">
      <c r="B201" s="282"/>
      <c r="C201" s="277"/>
      <c r="D201" s="277"/>
      <c r="E201" s="277"/>
      <c r="F201" s="277"/>
      <c r="G201" s="303"/>
      <c r="H201" s="277"/>
      <c r="I201" s="277"/>
      <c r="J201" s="277"/>
      <c r="K201" s="305"/>
    </row>
    <row r="202" spans="2:11" s="1" customFormat="1" ht="15" customHeight="1">
      <c r="B202" s="282"/>
      <c r="C202" s="259" t="s">
        <v>1120</v>
      </c>
      <c r="D202" s="259"/>
      <c r="E202" s="259"/>
      <c r="F202" s="280" t="s">
        <v>43</v>
      </c>
      <c r="G202" s="259"/>
      <c r="H202" s="381" t="s">
        <v>1131</v>
      </c>
      <c r="I202" s="381"/>
      <c r="J202" s="381"/>
      <c r="K202" s="305"/>
    </row>
    <row r="203" spans="2:11" s="1" customFormat="1" ht="15" customHeight="1">
      <c r="B203" s="282"/>
      <c r="C203" s="259"/>
      <c r="D203" s="259"/>
      <c r="E203" s="259"/>
      <c r="F203" s="280" t="s">
        <v>44</v>
      </c>
      <c r="G203" s="259"/>
      <c r="H203" s="381" t="s">
        <v>1132</v>
      </c>
      <c r="I203" s="381"/>
      <c r="J203" s="381"/>
      <c r="K203" s="305"/>
    </row>
    <row r="204" spans="2:11" s="1" customFormat="1" ht="15" customHeight="1">
      <c r="B204" s="282"/>
      <c r="C204" s="259"/>
      <c r="D204" s="259"/>
      <c r="E204" s="259"/>
      <c r="F204" s="280" t="s">
        <v>47</v>
      </c>
      <c r="G204" s="259"/>
      <c r="H204" s="381" t="s">
        <v>1133</v>
      </c>
      <c r="I204" s="381"/>
      <c r="J204" s="381"/>
      <c r="K204" s="305"/>
    </row>
    <row r="205" spans="2:11" s="1" customFormat="1" ht="15" customHeight="1">
      <c r="B205" s="282"/>
      <c r="C205" s="259"/>
      <c r="D205" s="259"/>
      <c r="E205" s="259"/>
      <c r="F205" s="280" t="s">
        <v>45</v>
      </c>
      <c r="G205" s="259"/>
      <c r="H205" s="381" t="s">
        <v>1134</v>
      </c>
      <c r="I205" s="381"/>
      <c r="J205" s="381"/>
      <c r="K205" s="305"/>
    </row>
    <row r="206" spans="2:11" s="1" customFormat="1" ht="15" customHeight="1">
      <c r="B206" s="282"/>
      <c r="C206" s="259"/>
      <c r="D206" s="259"/>
      <c r="E206" s="259"/>
      <c r="F206" s="280" t="s">
        <v>46</v>
      </c>
      <c r="G206" s="259"/>
      <c r="H206" s="381" t="s">
        <v>1135</v>
      </c>
      <c r="I206" s="381"/>
      <c r="J206" s="381"/>
      <c r="K206" s="305"/>
    </row>
    <row r="207" spans="2:11" s="1" customFormat="1" ht="15" customHeight="1">
      <c r="B207" s="282"/>
      <c r="C207" s="259"/>
      <c r="D207" s="259"/>
      <c r="E207" s="259"/>
      <c r="F207" s="280"/>
      <c r="G207" s="259"/>
      <c r="H207" s="259"/>
      <c r="I207" s="259"/>
      <c r="J207" s="259"/>
      <c r="K207" s="305"/>
    </row>
    <row r="208" spans="2:11" s="1" customFormat="1" ht="15" customHeight="1">
      <c r="B208" s="282"/>
      <c r="C208" s="259" t="s">
        <v>1076</v>
      </c>
      <c r="D208" s="259"/>
      <c r="E208" s="259"/>
      <c r="F208" s="280" t="s">
        <v>79</v>
      </c>
      <c r="G208" s="259"/>
      <c r="H208" s="381" t="s">
        <v>1136</v>
      </c>
      <c r="I208" s="381"/>
      <c r="J208" s="381"/>
      <c r="K208" s="305"/>
    </row>
    <row r="209" spans="2:11" s="1" customFormat="1" ht="15" customHeight="1">
      <c r="B209" s="282"/>
      <c r="C209" s="259"/>
      <c r="D209" s="259"/>
      <c r="E209" s="259"/>
      <c r="F209" s="280" t="s">
        <v>972</v>
      </c>
      <c r="G209" s="259"/>
      <c r="H209" s="381" t="s">
        <v>973</v>
      </c>
      <c r="I209" s="381"/>
      <c r="J209" s="381"/>
      <c r="K209" s="305"/>
    </row>
    <row r="210" spans="2:11" s="1" customFormat="1" ht="15" customHeight="1">
      <c r="B210" s="282"/>
      <c r="C210" s="259"/>
      <c r="D210" s="259"/>
      <c r="E210" s="259"/>
      <c r="F210" s="280" t="s">
        <v>970</v>
      </c>
      <c r="G210" s="259"/>
      <c r="H210" s="381" t="s">
        <v>1137</v>
      </c>
      <c r="I210" s="381"/>
      <c r="J210" s="381"/>
      <c r="K210" s="305"/>
    </row>
    <row r="211" spans="2:11" s="1" customFormat="1" ht="15" customHeight="1">
      <c r="B211" s="323"/>
      <c r="C211" s="259"/>
      <c r="D211" s="259"/>
      <c r="E211" s="259"/>
      <c r="F211" s="280" t="s">
        <v>974</v>
      </c>
      <c r="G211" s="318"/>
      <c r="H211" s="382" t="s">
        <v>90</v>
      </c>
      <c r="I211" s="382"/>
      <c r="J211" s="382"/>
      <c r="K211" s="324"/>
    </row>
    <row r="212" spans="2:11" s="1" customFormat="1" ht="15" customHeight="1">
      <c r="B212" s="323"/>
      <c r="C212" s="259"/>
      <c r="D212" s="259"/>
      <c r="E212" s="259"/>
      <c r="F212" s="280" t="s">
        <v>975</v>
      </c>
      <c r="G212" s="318"/>
      <c r="H212" s="382" t="s">
        <v>1138</v>
      </c>
      <c r="I212" s="382"/>
      <c r="J212" s="382"/>
      <c r="K212" s="324"/>
    </row>
    <row r="213" spans="2:11" s="1" customFormat="1" ht="15" customHeight="1">
      <c r="B213" s="323"/>
      <c r="C213" s="259"/>
      <c r="D213" s="259"/>
      <c r="E213" s="259"/>
      <c r="F213" s="280"/>
      <c r="G213" s="318"/>
      <c r="H213" s="309"/>
      <c r="I213" s="309"/>
      <c r="J213" s="309"/>
      <c r="K213" s="324"/>
    </row>
    <row r="214" spans="2:11" s="1" customFormat="1" ht="15" customHeight="1">
      <c r="B214" s="323"/>
      <c r="C214" s="259" t="s">
        <v>1100</v>
      </c>
      <c r="D214" s="259"/>
      <c r="E214" s="259"/>
      <c r="F214" s="280">
        <v>1</v>
      </c>
      <c r="G214" s="318"/>
      <c r="H214" s="382" t="s">
        <v>1139</v>
      </c>
      <c r="I214" s="382"/>
      <c r="J214" s="382"/>
      <c r="K214" s="324"/>
    </row>
    <row r="215" spans="2:11" s="1" customFormat="1" ht="15" customHeight="1">
      <c r="B215" s="323"/>
      <c r="C215" s="259"/>
      <c r="D215" s="259"/>
      <c r="E215" s="259"/>
      <c r="F215" s="280">
        <v>2</v>
      </c>
      <c r="G215" s="318"/>
      <c r="H215" s="382" t="s">
        <v>1140</v>
      </c>
      <c r="I215" s="382"/>
      <c r="J215" s="382"/>
      <c r="K215" s="324"/>
    </row>
    <row r="216" spans="2:11" s="1" customFormat="1" ht="15" customHeight="1">
      <c r="B216" s="323"/>
      <c r="C216" s="259"/>
      <c r="D216" s="259"/>
      <c r="E216" s="259"/>
      <c r="F216" s="280">
        <v>3</v>
      </c>
      <c r="G216" s="318"/>
      <c r="H216" s="382" t="s">
        <v>1141</v>
      </c>
      <c r="I216" s="382"/>
      <c r="J216" s="382"/>
      <c r="K216" s="324"/>
    </row>
    <row r="217" spans="2:11" s="1" customFormat="1" ht="15" customHeight="1">
      <c r="B217" s="323"/>
      <c r="C217" s="259"/>
      <c r="D217" s="259"/>
      <c r="E217" s="259"/>
      <c r="F217" s="280">
        <v>4</v>
      </c>
      <c r="G217" s="318"/>
      <c r="H217" s="382" t="s">
        <v>1142</v>
      </c>
      <c r="I217" s="382"/>
      <c r="J217" s="382"/>
      <c r="K217" s="324"/>
    </row>
    <row r="218" spans="2:11" s="1" customFormat="1" ht="12.75" customHeight="1">
      <c r="B218" s="325"/>
      <c r="C218" s="326"/>
      <c r="D218" s="326"/>
      <c r="E218" s="326"/>
      <c r="F218" s="326"/>
      <c r="G218" s="326"/>
      <c r="H218" s="326"/>
      <c r="I218" s="326"/>
      <c r="J218" s="326"/>
      <c r="K218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Komunikace</vt:lpstr>
      <vt:lpstr>02 - Oprava parkoviště</vt:lpstr>
      <vt:lpstr>03 - Veřejné osvětlení</vt:lpstr>
      <vt:lpstr>04 - Vedlejší a ostatní n...</vt:lpstr>
      <vt:lpstr>Pokyny pro vyplnění</vt:lpstr>
      <vt:lpstr>'01 - Komunikace'!Názvy_tisku</vt:lpstr>
      <vt:lpstr>'02 - Oprava parkoviště'!Názvy_tisku</vt:lpstr>
      <vt:lpstr>'03 - Veřejné osvětlení'!Názvy_tisku</vt:lpstr>
      <vt:lpstr>'04 - Vedlejší a ostatní n...'!Názvy_tisku</vt:lpstr>
      <vt:lpstr>'Rekapitulace stavby'!Názvy_tisku</vt:lpstr>
      <vt:lpstr>'01 - Komunikace'!Oblast_tisku</vt:lpstr>
      <vt:lpstr>'02 - Oprava parkoviště'!Oblast_tisku</vt:lpstr>
      <vt:lpstr>'03 - Veřejné osvětlení'!Oblast_tisku</vt:lpstr>
      <vt:lpstr>'04 -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marti</cp:lastModifiedBy>
  <dcterms:created xsi:type="dcterms:W3CDTF">2021-09-17T10:11:33Z</dcterms:created>
  <dcterms:modified xsi:type="dcterms:W3CDTF">2021-09-17T10:12:20Z</dcterms:modified>
</cp:coreProperties>
</file>